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d.docs.live.net/08b03ea577e69e87/Desktop/"/>
    </mc:Choice>
  </mc:AlternateContent>
  <xr:revisionPtr revIDLastSave="0" documentId="8_{0854045F-B1A3-4EE9-AA22-4301C34EE88D}" xr6:coauthVersionLast="47" xr6:coauthVersionMax="47" xr10:uidLastSave="{00000000-0000-0000-0000-000000000000}"/>
  <bookViews>
    <workbookView xWindow="10305" yWindow="-11640" windowWidth="20640" windowHeight="11040" xr2:uid="{38EBCE2A-2EE9-4F67-93EB-1295D7F6315C}"/>
  </bookViews>
  <sheets>
    <sheet name="Ejercicio" sheetId="3" r:id="rId1"/>
    <sheet name="Tarea" sheetId="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9" i="3" l="1"/>
  <c r="F188" i="3"/>
  <c r="C170" i="3"/>
  <c r="F162" i="3"/>
  <c r="G163" i="3" s="1"/>
  <c r="F170" i="3" s="1"/>
  <c r="G171" i="3" s="1"/>
  <c r="B149" i="3"/>
  <c r="B150" i="3" s="1"/>
  <c r="B151" i="3" s="1"/>
  <c r="G141" i="3"/>
  <c r="G142" i="3"/>
  <c r="G143" i="3"/>
  <c r="G140" i="3"/>
  <c r="F143" i="3"/>
  <c r="F142" i="3"/>
  <c r="F141" i="3"/>
  <c r="F140" i="3"/>
  <c r="G133" i="3"/>
  <c r="G115" i="3"/>
  <c r="G114" i="3"/>
  <c r="G116" i="3" s="1"/>
  <c r="F121" i="3" s="1"/>
  <c r="G122" i="3" s="1"/>
  <c r="F102" i="3"/>
  <c r="C102" i="3"/>
  <c r="G103" i="3"/>
  <c r="F98" i="3"/>
  <c r="G99" i="3" s="1"/>
  <c r="J98" i="3"/>
  <c r="F68" i="3"/>
  <c r="G69" i="3" s="1"/>
  <c r="C68" i="3"/>
  <c r="J30" i="3"/>
  <c r="J24" i="3"/>
  <c r="J18" i="3"/>
  <c r="J11" i="3"/>
  <c r="G30" i="3"/>
  <c r="H30" i="3" s="1"/>
  <c r="G18" i="3"/>
  <c r="H18" i="3" s="1"/>
  <c r="G11" i="3"/>
  <c r="H11" i="3" s="1"/>
  <c r="K11" i="3" s="1"/>
  <c r="D17" i="5"/>
  <c r="F16" i="5"/>
  <c r="E16" i="5"/>
  <c r="D16" i="5"/>
  <c r="F13" i="5"/>
  <c r="E13" i="5"/>
  <c r="D13" i="5"/>
  <c r="F10" i="5"/>
  <c r="E10" i="5"/>
  <c r="D10" i="5"/>
  <c r="G162" i="5"/>
  <c r="F162" i="5"/>
  <c r="E162" i="5"/>
  <c r="D162" i="5"/>
  <c r="F33" i="5"/>
  <c r="F26" i="5"/>
  <c r="D23" i="5"/>
  <c r="E23" i="5" s="1"/>
  <c r="F23" i="5" s="1"/>
  <c r="E183" i="3"/>
  <c r="F183" i="3"/>
  <c r="G183" i="3"/>
  <c r="D183" i="3"/>
  <c r="E184" i="3" s="1"/>
  <c r="D23" i="3"/>
  <c r="E23" i="3" s="1"/>
  <c r="F23" i="3" s="1"/>
  <c r="F26" i="3"/>
  <c r="F33" i="3"/>
  <c r="H143" i="3" l="1"/>
  <c r="F151" i="3" s="1"/>
  <c r="K18" i="3"/>
  <c r="K30" i="3"/>
  <c r="H140" i="3"/>
  <c r="F148" i="3" s="1"/>
  <c r="H141" i="3"/>
  <c r="F149" i="3" s="1"/>
  <c r="H142" i="3"/>
  <c r="F150" i="3" s="1"/>
  <c r="F101" i="3"/>
  <c r="G24" i="3"/>
  <c r="H24" i="3" s="1"/>
  <c r="K24" i="3" s="1"/>
  <c r="K34" i="3" l="1"/>
  <c r="F38" i="3" s="1"/>
  <c r="G39" i="3" s="1"/>
  <c r="H144" i="3"/>
  <c r="G152" i="3"/>
</calcChain>
</file>

<file path=xl/sharedStrings.xml><?xml version="1.0" encoding="utf-8"?>
<sst xmlns="http://schemas.openxmlformats.org/spreadsheetml/2006/main" count="435" uniqueCount="152">
  <si>
    <t>Provisión</t>
  </si>
  <si>
    <t>Imponible</t>
  </si>
  <si>
    <t>Detalle</t>
  </si>
  <si>
    <t>Promedio</t>
  </si>
  <si>
    <t>Valor Diario</t>
  </si>
  <si>
    <t>Meses</t>
  </si>
  <si>
    <t>Total</t>
  </si>
  <si>
    <t>Debe</t>
  </si>
  <si>
    <t>Haber</t>
  </si>
  <si>
    <t>RUT</t>
  </si>
  <si>
    <t>Origen</t>
  </si>
  <si>
    <t>Monto</t>
  </si>
  <si>
    <t>Probabilidad de Ocurrencia</t>
  </si>
  <si>
    <t>10.000-2</t>
  </si>
  <si>
    <t>Demanda Civil</t>
  </si>
  <si>
    <t>11.000-4</t>
  </si>
  <si>
    <t>18.000-3</t>
  </si>
  <si>
    <t>17.000-4</t>
  </si>
  <si>
    <t>21.000-k</t>
  </si>
  <si>
    <t>Costos y Reajustes</t>
  </si>
  <si>
    <t>Totales</t>
  </si>
  <si>
    <t>Valor</t>
  </si>
  <si>
    <t>Vencimiento</t>
  </si>
  <si>
    <t>Periodo</t>
  </si>
  <si>
    <t xml:space="preserve">Días </t>
  </si>
  <si>
    <t>Luz</t>
  </si>
  <si>
    <t>Agua</t>
  </si>
  <si>
    <t>Celular</t>
  </si>
  <si>
    <t>Fono</t>
  </si>
  <si>
    <t>Remuneración</t>
  </si>
  <si>
    <t>N/A</t>
  </si>
  <si>
    <t>Arriendo</t>
  </si>
  <si>
    <t>Repuestos</t>
  </si>
  <si>
    <t>a)     Provisión Vacaciones, se tiene el siguiente detalle que se debe contabilizar</t>
  </si>
  <si>
    <t>Fecha</t>
  </si>
  <si>
    <t>-</t>
  </si>
  <si>
    <t>Sueldo Base</t>
  </si>
  <si>
    <t>Horas Extras</t>
  </si>
  <si>
    <t>Gratificación</t>
  </si>
  <si>
    <t>Viatico</t>
  </si>
  <si>
    <t xml:space="preserve">Julieta Filgueira </t>
  </si>
  <si>
    <t>Paulina Ulloa</t>
  </si>
  <si>
    <t xml:space="preserve">Partes III.- A continuación, se le entrega una serie de Ejercicios, para contabilizar al 31.12.2025. </t>
  </si>
  <si>
    <t>1)     El detalle de la información al 2025 es el siguiente para evaluar su provisión:</t>
  </si>
  <si>
    <t>Colación</t>
  </si>
  <si>
    <t>31.12.</t>
  </si>
  <si>
    <t>30.11</t>
  </si>
  <si>
    <t>30.09</t>
  </si>
  <si>
    <t>31.10</t>
  </si>
  <si>
    <t>Hans Otth</t>
  </si>
  <si>
    <t>Bono contabilidad</t>
  </si>
  <si>
    <t>Bono auditoría</t>
  </si>
  <si>
    <t xml:space="preserve">Bono </t>
  </si>
  <si>
    <t xml:space="preserve">c) El 31 de octubre , gerencia tomó la decisión de cerrar un departamento por un valor de 50.000.000   </t>
  </si>
  <si>
    <t>e)	La sociedad tiene un contrato vigente de ventas de existencias por un valor de $75.000.000 con entrega el 10 de marzo del siguiente año, al 31 de diciembre y por distintas circunstancias la entidad se da cuenta que el costo de cumplir el contrato es de $103.000.000., registre si es necesario, la transacción al cierre y a la entrega de los productos.</t>
  </si>
  <si>
    <t>f) El detalle de los juicios es el siguiente: comente cuales se deben revelar</t>
  </si>
  <si>
    <t>Revelar</t>
  </si>
  <si>
    <t>Provisionar</t>
  </si>
  <si>
    <t>h)     El detalle de las facturas de compra encontradas en el 2026 con respecto al 2025 es la siguiente, evalúe su provisión:</t>
  </si>
  <si>
    <t>j) Se venden productos con garantía, al 31 de diciembre de 2025 las ventas fueron de $900.000.000, según la información proporcionada el gasto incurrido en la garantía de los productos vendidos en años anteriores fue el siguiente en cada año (nunca se generó provisión por este concepto):</t>
  </si>
  <si>
    <t>Maxi Ramos</t>
  </si>
  <si>
    <t>movilización</t>
  </si>
  <si>
    <t>Hotas extras</t>
  </si>
  <si>
    <t>Bono</t>
  </si>
  <si>
    <t>b) Se debe generar una mantención y reparación a la planta de producción en el 2026, por un valor estimado según los expertos del 100% de $95.000.000.</t>
  </si>
  <si>
    <t>El 20 de diciembre del mismo año se acordó, por parte del gerente general, un plan; el cual tiene detallado el despido de las personas del departamento que se ejecutara en el mes de julio del próximo año, la estimación por costos de reestructuración es de $61.000.000.</t>
  </si>
  <si>
    <t xml:space="preserve">d) La sociedad, recibe información al cierre que el  efecto en las fluctuaciones de cambio de moneda afectará con un gasto de $50.000.000 con una probabilidad del 99%. </t>
  </si>
  <si>
    <t>e)	La sociedad tiene un contrato vigente de ventas de existencias por un valor de $75.000.000 con entrega el 10 de marzo del siguiente año, al 31 de diciembre y por distintas circunstancias la entidad se da cuenta que el costo de cumplir el contrato es de $53.000.000., registre si es necesario, la transacción al cierre y a la entrega de los productos.</t>
  </si>
  <si>
    <t>g)	La sociedad, recibe información al cierre de los estados financieros, por parte del experto en NIIF (mundialmente reconocido), Carlos Filgueira Ramos, que la nueva norma de provisiones que se aplica el año 2028 puede tener un impacto en los estados financieros de $39.000.000 con una probabilidad del 100%.</t>
  </si>
  <si>
    <t>20.01.2026</t>
  </si>
  <si>
    <t>12.01.2026</t>
  </si>
  <si>
    <t>17.01.2026</t>
  </si>
  <si>
    <t>15.01.2026</t>
  </si>
  <si>
    <t>12.12.2025 al 08.01.2026</t>
  </si>
  <si>
    <t>07.12.2025 al 05.01.2026</t>
  </si>
  <si>
    <t>22.12.2025 al 19.01.2026</t>
  </si>
  <si>
    <t>01.12.2025 al 01.01.2026</t>
  </si>
  <si>
    <t>10.12.2025 al 07.01.2026</t>
  </si>
  <si>
    <t>19.12.2025 al 18.01.2026</t>
  </si>
  <si>
    <t>30.01.2026</t>
  </si>
  <si>
    <t>05.12.2025 al 04.01.2026</t>
  </si>
  <si>
    <t>09.12.2025 al 08.01.2026</t>
  </si>
  <si>
    <t>25.01.2026</t>
  </si>
  <si>
    <t>i)	La entidad en mayo, del próximo año debe cancelar por conceptos medioambientales al estado el 6,5% de las ventas generadas en el año, la entidad genero ventas por $950.000.000</t>
  </si>
  <si>
    <t>j) Se venden productos con garantía, al 31 de diciembre de 2025 las ventas fueron de $830.000.000, según la información proporcionada el gasto incurrido en la garantía de los productos vendidos en años anteriores fue el siguiente en cada año (nunca se generó provisión por este concepto):</t>
  </si>
  <si>
    <t>31.12.2025</t>
  </si>
  <si>
    <t>Gasto</t>
  </si>
  <si>
    <t>Pasivo</t>
  </si>
  <si>
    <t>Vacaciones</t>
  </si>
  <si>
    <t>Provisión Vacaciones</t>
  </si>
  <si>
    <t>Glosa: contabilización de provisión vacaciones considerando el factor de 1,75 por mes</t>
  </si>
  <si>
    <t>b) Se debe generar una mantención y reparación a la planta de producción en el 2026, por un valor estimado según los expertos del 75% de proba por un monto de $65.000.000.</t>
  </si>
  <si>
    <t>Sin ajuste contable</t>
  </si>
  <si>
    <t>Glosa: según nic 37, no se provisionan los mantenimientos o grandes reparaciones</t>
  </si>
  <si>
    <r>
      <t xml:space="preserve">El 20 de diciembre del mismo año se acordó, </t>
    </r>
    <r>
      <rPr>
        <sz val="12"/>
        <color rgb="FFFF0000"/>
        <rFont val="Georgia"/>
        <family val="1"/>
      </rPr>
      <t>por parte del directorio</t>
    </r>
    <r>
      <rPr>
        <sz val="12"/>
        <color theme="1"/>
        <rFont val="Georgia"/>
        <family val="1"/>
      </rPr>
      <t>, un plan; el cual tiene detallado el despido de las personas del departamento que se ejecutara en el mes de julio del próximo año, la estimación por costos de reestructuración es de $68.000.000.</t>
    </r>
  </si>
  <si>
    <t>Gasto por Reestructuración</t>
  </si>
  <si>
    <t>Provisión Reestructuración</t>
  </si>
  <si>
    <t>Glosa: según nic 37, esto aplica como una provisión especifica, generado por los directores</t>
  </si>
  <si>
    <t>30.07.2026</t>
  </si>
  <si>
    <t>Finiquitos</t>
  </si>
  <si>
    <t>Glosa: pago de finiquitos en julio del 2026</t>
  </si>
  <si>
    <r>
      <t xml:space="preserve">d) La sociedad, recibe información al cierre de los estados financieros, por parte de la NASA que caerá un asteroide con un 95% de probabilidad. El experto mundialmente reconocido Carlos Filgueira en Normas Contables, predice que este efecto en las </t>
    </r>
    <r>
      <rPr>
        <sz val="12"/>
        <color rgb="FFFF0000"/>
        <rFont val="Georgia"/>
        <family val="1"/>
      </rPr>
      <t>fluctuaciones de cambio de moneda</t>
    </r>
    <r>
      <rPr>
        <sz val="12"/>
        <color theme="1"/>
        <rFont val="Georgia"/>
        <family val="1"/>
      </rPr>
      <t xml:space="preserve"> afectara con un gasto de $50.000.000 con una probabilidad del 99%. </t>
    </r>
  </si>
  <si>
    <t>Glosa: según nic 37, no se provisionan los riesgos de fluctuaciones futuras de cambio de moneda</t>
  </si>
  <si>
    <t>VENTAS</t>
  </si>
  <si>
    <t>Costo</t>
  </si>
  <si>
    <t>COSTO</t>
  </si>
  <si>
    <t>Neto</t>
  </si>
  <si>
    <t>Gasto por Contrato Oneroso</t>
  </si>
  <si>
    <t>Provisión Contrato Oneroso</t>
  </si>
  <si>
    <t>Glosa: según nic 37, esto aplica como una provisión especifica, en la pérdida en un contrato</t>
  </si>
  <si>
    <t>10.03.2026</t>
  </si>
  <si>
    <t>Activo</t>
  </si>
  <si>
    <t>Ganancia</t>
  </si>
  <si>
    <t>Cuenta por Cobrar</t>
  </si>
  <si>
    <t>Venta</t>
  </si>
  <si>
    <t>Costo de Venta</t>
  </si>
  <si>
    <t>Inventario</t>
  </si>
  <si>
    <t>Glosa: liquidación del contrato, aplicando la provisión de reestructuración</t>
  </si>
  <si>
    <t>NO</t>
  </si>
  <si>
    <t>SI</t>
  </si>
  <si>
    <t>Juicios</t>
  </si>
  <si>
    <t>Provisión Juicios</t>
  </si>
  <si>
    <t>Glosa: Provisión, según NIC 37 por probabilidad de ocurrencia sobre el 50%</t>
  </si>
  <si>
    <r>
      <t xml:space="preserve">g) La sociedad, recibe información al cierre de los estados financieros, por parte del experto en NIIF (mundialmente reconocido), Carlos Filgueira Ramos, que la nueva norma de provisiones que se aplica el año 2026 puede tener un impacto en los estados financieros de $39.000.000 con una probabilidad del </t>
    </r>
    <r>
      <rPr>
        <sz val="12"/>
        <color rgb="FFFF0000"/>
        <rFont val="Georgia"/>
        <family val="1"/>
      </rPr>
      <t>92%</t>
    </r>
    <r>
      <rPr>
        <sz val="12"/>
        <color theme="1"/>
        <rFont val="Georgia"/>
        <family val="1"/>
      </rPr>
      <t>.</t>
    </r>
  </si>
  <si>
    <t>01.01.2026</t>
  </si>
  <si>
    <t>1 día</t>
  </si>
  <si>
    <t>01.01.2027</t>
  </si>
  <si>
    <t>1 año + 1 día</t>
  </si>
  <si>
    <t>01.01.2028</t>
  </si>
  <si>
    <t>01.01.2029</t>
  </si>
  <si>
    <t>sin provisión</t>
  </si>
  <si>
    <t>Cambios Normativos</t>
  </si>
  <si>
    <t>Provisión Cambios Normativos</t>
  </si>
  <si>
    <t>Glosa: Ajuste según NIC 37 por cambios en la normativa que ocurren al siguiente día</t>
  </si>
  <si>
    <t>h) El detalle de las facturas de compra encontradas en el 2026 con respecto al 2025 es la siguiente, evalúe su provisión:</t>
  </si>
  <si>
    <t>Gastos de Luz</t>
  </si>
  <si>
    <t>Gastos de agua</t>
  </si>
  <si>
    <t>Gastos de celular</t>
  </si>
  <si>
    <t>Gastos de fono</t>
  </si>
  <si>
    <t>Gastos Generales</t>
  </si>
  <si>
    <t>Provisión Gastos Generales</t>
  </si>
  <si>
    <t>Glosa: Ajuste cuenta por pagar, según los gastos devengados de los servicios básicos</t>
  </si>
  <si>
    <t>i) La entidad en mayo, del próximo año debe cancelar por conceptos medioambientales al estado el 3,5% de las ventas generadas en el año, la entidad genero ventas por $950.000.000</t>
  </si>
  <si>
    <t>Gasto Medioambiental</t>
  </si>
  <si>
    <t>Provisión Medioambiental</t>
  </si>
  <si>
    <t>30.05.2026</t>
  </si>
  <si>
    <t>Banco Santander</t>
  </si>
  <si>
    <t>Glosa: pago por conceptos medioambientales</t>
  </si>
  <si>
    <t>Garantías</t>
  </si>
  <si>
    <t xml:space="preserve">Provisión Tipo Comercial </t>
  </si>
  <si>
    <t>Glosa: Ajuste según NIC 37 aplicación de garantías cumpliendo los 4 conceptos (obligación presente, suceso pasado, estimación fiable y salida de recursos)</t>
  </si>
  <si>
    <t>Glosa: Ajuste según NIC 37 aplicación de multas mediambientales cumpliendo los 4 conceptos (obligación presente, suceso pasado, estimación fiable y salida de recursos)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</si>
</sst>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5" formatCode="_ * #,##0.00_ ;_ * \-#,##0.00_ ;_ * &quot;-&quot;_ ;_ @_ "/>
  </numFmts>
  <fonts count="12" x14ac:knownFonts="1">
    <font>
      <sz val="11"/>
      <color theme="1"/>
      <name val="Calibri"/>
      <family val="2"/>
      <scheme val="minor"/>
    </font>
    <font>
      <sz val="11"/>
      <color theme="1"/>
      <name val="Calibri"/>
      <family val="2"/>
      <scheme val="minor"/>
    </font>
    <font>
      <sz val="12"/>
      <color theme="1"/>
      <name val="Georgia"/>
      <family val="1"/>
    </font>
    <font>
      <b/>
      <u/>
      <sz val="12"/>
      <color theme="1"/>
      <name val="Georgia"/>
      <family val="1"/>
    </font>
    <font>
      <b/>
      <sz val="12"/>
      <color theme="1"/>
      <name val="Georgia"/>
      <family val="1"/>
    </font>
    <font>
      <sz val="12"/>
      <color rgb="FF000000"/>
      <name val="Georgia"/>
      <family val="1"/>
    </font>
    <font>
      <b/>
      <sz val="12"/>
      <color rgb="FF000000"/>
      <name val="Georgia"/>
      <family val="1"/>
    </font>
    <font>
      <sz val="10"/>
      <color rgb="FF000000"/>
      <name val="Georgia"/>
      <family val="1"/>
    </font>
    <font>
      <b/>
      <sz val="10"/>
      <color rgb="FF000000"/>
      <name val="Georgia"/>
      <family val="1"/>
    </font>
    <font>
      <sz val="11"/>
      <color rgb="FF000000"/>
      <name val="Georgia"/>
      <family val="1"/>
    </font>
    <font>
      <sz val="12"/>
      <color rgb="FFFF0000"/>
      <name val="Georgia"/>
      <family val="1"/>
    </font>
    <font>
      <sz val="20"/>
      <color theme="1"/>
      <name val="Georgia"/>
      <family val="1"/>
    </font>
  </fonts>
  <fills count="8">
    <fill>
      <patternFill patternType="none"/>
    </fill>
    <fill>
      <patternFill patternType="gray125"/>
    </fill>
    <fill>
      <patternFill patternType="solid">
        <fgColor rgb="FFF2F2F2"/>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s>
  <borders count="5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s>
  <cellStyleXfs count="2">
    <xf numFmtId="0" fontId="0" fillId="0" borderId="0"/>
    <xf numFmtId="41" fontId="1" fillId="0" borderId="0" applyFont="0" applyFill="0" applyBorder="0" applyAlignment="0" applyProtection="0"/>
  </cellStyleXfs>
  <cellXfs count="263">
    <xf numFmtId="0" fontId="0" fillId="0" borderId="0" xfId="0"/>
    <xf numFmtId="0" fontId="2" fillId="0" borderId="0" xfId="0" applyFont="1"/>
    <xf numFmtId="0" fontId="3" fillId="0" borderId="0" xfId="0" applyFont="1" applyAlignment="1">
      <alignment horizontal="left" vertical="center"/>
    </xf>
    <xf numFmtId="0" fontId="4" fillId="0" borderId="0" xfId="0" applyFont="1" applyAlignment="1">
      <alignment horizontal="left" vertical="center"/>
    </xf>
    <xf numFmtId="0" fontId="2" fillId="0" borderId="0" xfId="0" applyFont="1" applyAlignment="1">
      <alignment horizontal="left"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3" fontId="2" fillId="0" borderId="5" xfId="0" applyNumberFormat="1" applyFont="1" applyBorder="1" applyAlignment="1">
      <alignment horizontal="right" vertical="center" wrapText="1"/>
    </xf>
    <xf numFmtId="0" fontId="2" fillId="0" borderId="0" xfId="0" applyFont="1" applyAlignment="1">
      <alignment horizontal="justify" vertical="center" wrapText="1"/>
    </xf>
    <xf numFmtId="3" fontId="6" fillId="2" borderId="5" xfId="0" applyNumberFormat="1" applyFont="1" applyFill="1" applyBorder="1" applyAlignment="1">
      <alignment horizontal="right" vertical="center" wrapText="1"/>
    </xf>
    <xf numFmtId="0" fontId="5" fillId="0" borderId="3" xfId="0" applyFont="1" applyBorder="1" applyAlignment="1">
      <alignment horizontal="justify" vertical="center" wrapText="1"/>
    </xf>
    <xf numFmtId="0" fontId="6" fillId="0" borderId="3" xfId="0" applyFont="1" applyBorder="1" applyAlignment="1">
      <alignment horizontal="justify" vertical="center" wrapText="1"/>
    </xf>
    <xf numFmtId="0" fontId="6" fillId="0" borderId="5" xfId="0" applyFont="1" applyBorder="1" applyAlignment="1">
      <alignment horizontal="center" vertical="center" wrapText="1"/>
    </xf>
    <xf numFmtId="3" fontId="6" fillId="0" borderId="5" xfId="0" applyNumberFormat="1" applyFont="1" applyBorder="1" applyAlignment="1">
      <alignment horizontal="right" vertical="center" wrapText="1"/>
    </xf>
    <xf numFmtId="0" fontId="2" fillId="0" borderId="3" xfId="0" applyFont="1" applyBorder="1"/>
    <xf numFmtId="0" fontId="2" fillId="0" borderId="13"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15" xfId="0" applyFont="1" applyBorder="1" applyAlignment="1">
      <alignment horizontal="center"/>
    </xf>
    <xf numFmtId="0" fontId="2" fillId="0" borderId="6" xfId="0" applyFont="1" applyBorder="1" applyAlignment="1">
      <alignment horizontal="center"/>
    </xf>
    <xf numFmtId="0" fontId="2" fillId="0" borderId="12" xfId="0" applyFont="1" applyBorder="1"/>
    <xf numFmtId="0" fontId="2" fillId="0" borderId="11" xfId="0" applyFont="1" applyBorder="1"/>
    <xf numFmtId="0" fontId="2" fillId="0" borderId="5" xfId="0" applyFont="1" applyBorder="1"/>
    <xf numFmtId="41" fontId="2" fillId="0" borderId="4" xfId="1" applyFont="1" applyBorder="1" applyAlignment="1">
      <alignment horizontal="center"/>
    </xf>
    <xf numFmtId="41" fontId="2" fillId="0" borderId="3" xfId="1" applyFont="1" applyBorder="1"/>
    <xf numFmtId="0" fontId="4" fillId="4" borderId="1" xfId="0" applyFont="1" applyFill="1" applyBorder="1" applyAlignment="1">
      <alignment horizontal="center"/>
    </xf>
    <xf numFmtId="0" fontId="4" fillId="4" borderId="1" xfId="0" applyFont="1" applyFill="1" applyBorder="1"/>
    <xf numFmtId="0" fontId="2" fillId="0" borderId="7" xfId="0" applyFont="1" applyBorder="1"/>
    <xf numFmtId="0" fontId="2" fillId="0" borderId="4" xfId="0" applyFont="1" applyBorder="1"/>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2" fillId="4" borderId="2" xfId="0" applyFont="1" applyFill="1" applyBorder="1" applyAlignment="1">
      <alignment horizontal="left"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2" fillId="4" borderId="2" xfId="0" applyFont="1" applyFill="1" applyBorder="1" applyAlignment="1">
      <alignment horizontal="left"/>
    </xf>
    <xf numFmtId="0" fontId="6" fillId="2" borderId="9" xfId="0" applyFont="1" applyFill="1" applyBorder="1" applyAlignment="1">
      <alignment horizontal="center" vertical="center" wrapText="1"/>
    </xf>
    <xf numFmtId="0" fontId="7" fillId="3" borderId="0" xfId="0" applyFont="1" applyFill="1" applyAlignment="1">
      <alignment vertical="center"/>
    </xf>
    <xf numFmtId="41" fontId="2" fillId="0" borderId="0" xfId="1" applyFont="1"/>
    <xf numFmtId="41" fontId="7" fillId="3" borderId="0" xfId="1" applyFont="1" applyFill="1" applyAlignment="1">
      <alignment vertical="center"/>
    </xf>
    <xf numFmtId="0" fontId="2" fillId="0" borderId="15" xfId="0" applyFont="1" applyBorder="1" applyAlignment="1">
      <alignment horizontal="left"/>
    </xf>
    <xf numFmtId="0" fontId="2" fillId="0" borderId="6" xfId="0" applyFont="1" applyBorder="1" applyAlignment="1">
      <alignment horizontal="left"/>
    </xf>
    <xf numFmtId="0" fontId="2" fillId="0" borderId="12" xfId="0" applyFont="1" applyBorder="1" applyAlignment="1">
      <alignment horizontal="left"/>
    </xf>
    <xf numFmtId="0" fontId="2" fillId="0" borderId="11" xfId="0" applyFont="1" applyBorder="1" applyAlignment="1">
      <alignment horizontal="left"/>
    </xf>
    <xf numFmtId="0" fontId="2" fillId="0" borderId="5" xfId="0" applyFont="1" applyBorder="1" applyAlignment="1">
      <alignment horizontal="left"/>
    </xf>
    <xf numFmtId="9" fontId="9" fillId="0" borderId="1"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41" fontId="8" fillId="2" borderId="7" xfId="1" applyFont="1" applyFill="1" applyBorder="1" applyAlignment="1">
      <alignment horizontal="center" vertical="center"/>
    </xf>
    <xf numFmtId="0" fontId="7" fillId="3" borderId="16" xfId="0" applyFont="1" applyFill="1" applyBorder="1" applyAlignment="1">
      <alignment horizontal="right" vertical="center"/>
    </xf>
    <xf numFmtId="41" fontId="7" fillId="3" borderId="16" xfId="1" applyFont="1" applyFill="1" applyBorder="1" applyAlignment="1">
      <alignment horizontal="right" vertical="center"/>
    </xf>
    <xf numFmtId="3" fontId="7" fillId="3" borderId="16" xfId="0" applyNumberFormat="1" applyFont="1" applyFill="1" applyBorder="1" applyAlignment="1">
      <alignment horizontal="right" vertical="center"/>
    </xf>
    <xf numFmtId="41" fontId="7" fillId="3" borderId="16" xfId="1" applyFont="1" applyFill="1" applyBorder="1" applyAlignment="1">
      <alignment horizontal="center" vertical="center"/>
    </xf>
    <xf numFmtId="0" fontId="2" fillId="0" borderId="0" xfId="0" applyFont="1" applyAlignment="1">
      <alignment horizontal="center"/>
    </xf>
    <xf numFmtId="0" fontId="2" fillId="0" borderId="15" xfId="0" applyFont="1" applyBorder="1" applyAlignment="1">
      <alignment vertical="center" wrapText="1"/>
    </xf>
    <xf numFmtId="0" fontId="2" fillId="0" borderId="6" xfId="0" applyFont="1" applyBorder="1" applyAlignment="1">
      <alignment vertical="center" wrapText="1"/>
    </xf>
    <xf numFmtId="0" fontId="2" fillId="0" borderId="12" xfId="0" applyFont="1" applyBorder="1" applyAlignment="1">
      <alignment vertical="center" wrapText="1"/>
    </xf>
    <xf numFmtId="0" fontId="2" fillId="0" borderId="11" xfId="0" applyFont="1" applyBorder="1" applyAlignment="1">
      <alignment vertical="center" wrapText="1"/>
    </xf>
    <xf numFmtId="0" fontId="2" fillId="0" borderId="5" xfId="0" applyFont="1" applyBorder="1" applyAlignment="1">
      <alignment vertical="center" wrapText="1"/>
    </xf>
    <xf numFmtId="41" fontId="2" fillId="5" borderId="0" xfId="1" applyFont="1" applyFill="1" applyBorder="1"/>
    <xf numFmtId="3" fontId="5" fillId="5" borderId="5" xfId="0" applyNumberFormat="1" applyFont="1" applyFill="1" applyBorder="1" applyAlignment="1">
      <alignment horizontal="right" vertical="center" wrapText="1"/>
    </xf>
    <xf numFmtId="9" fontId="9" fillId="5" borderId="3" xfId="0" applyNumberFormat="1" applyFont="1" applyFill="1" applyBorder="1" applyAlignment="1">
      <alignment horizontal="center" vertical="center" wrapText="1"/>
    </xf>
    <xf numFmtId="41" fontId="6" fillId="5" borderId="0" xfId="1" applyFont="1" applyFill="1" applyBorder="1" applyAlignment="1">
      <alignment horizontal="center" vertical="center"/>
    </xf>
    <xf numFmtId="41" fontId="5" fillId="5" borderId="0" xfId="1" applyFont="1" applyFill="1" applyBorder="1" applyAlignment="1">
      <alignment horizontal="right" vertical="center"/>
    </xf>
    <xf numFmtId="41" fontId="6" fillId="5" borderId="0" xfId="1" applyFont="1" applyFill="1" applyBorder="1" applyAlignment="1">
      <alignment horizontal="right" vertical="center"/>
    </xf>
    <xf numFmtId="0" fontId="6" fillId="2" borderId="10" xfId="0" applyFont="1" applyFill="1" applyBorder="1" applyAlignment="1">
      <alignment horizontal="center" vertical="center"/>
    </xf>
    <xf numFmtId="41" fontId="2" fillId="0" borderId="0" xfId="1" applyFont="1" applyBorder="1" applyAlignment="1">
      <alignment horizontal="center"/>
    </xf>
    <xf numFmtId="41" fontId="2" fillId="0" borderId="0" xfId="1" applyFont="1" applyBorder="1"/>
    <xf numFmtId="0" fontId="4" fillId="5" borderId="0" xfId="0" applyFont="1" applyFill="1" applyAlignment="1">
      <alignment horizontal="center"/>
    </xf>
    <xf numFmtId="41" fontId="2" fillId="5" borderId="0" xfId="1" applyFont="1" applyFill="1" applyBorder="1" applyAlignment="1">
      <alignment horizontal="center"/>
    </xf>
    <xf numFmtId="0" fontId="2" fillId="0" borderId="0" xfId="0" applyFont="1" applyAlignment="1">
      <alignment vertical="center" wrapText="1"/>
    </xf>
    <xf numFmtId="0" fontId="2" fillId="5" borderId="0" xfId="0" applyFont="1" applyFill="1"/>
    <xf numFmtId="0" fontId="2" fillId="0" borderId="0" xfId="0" applyFont="1" applyAlignment="1">
      <alignment horizontal="left"/>
    </xf>
    <xf numFmtId="0" fontId="8" fillId="2" borderId="18" xfId="0" applyFont="1" applyFill="1" applyBorder="1" applyAlignment="1">
      <alignment horizontal="center" vertical="center" wrapText="1"/>
    </xf>
    <xf numFmtId="0" fontId="8" fillId="2" borderId="18" xfId="0" applyFont="1" applyFill="1" applyBorder="1" applyAlignment="1">
      <alignment horizontal="center" vertical="center"/>
    </xf>
    <xf numFmtId="41" fontId="8" fillId="2" borderId="18" xfId="1" applyFont="1" applyFill="1" applyBorder="1" applyAlignment="1">
      <alignment horizontal="center" vertical="center"/>
    </xf>
    <xf numFmtId="0" fontId="7" fillId="3" borderId="20" xfId="0" applyFont="1" applyFill="1" applyBorder="1" applyAlignment="1">
      <alignment horizontal="right" vertical="center"/>
    </xf>
    <xf numFmtId="0" fontId="7" fillId="3" borderId="21" xfId="0" applyFont="1" applyFill="1" applyBorder="1" applyAlignment="1">
      <alignment vertical="center" wrapText="1"/>
    </xf>
    <xf numFmtId="0" fontId="7" fillId="3" borderId="22" xfId="0" applyFont="1" applyFill="1" applyBorder="1" applyAlignment="1">
      <alignment vertical="center" wrapText="1"/>
    </xf>
    <xf numFmtId="3" fontId="7" fillId="3" borderId="23" xfId="0" applyNumberFormat="1" applyFont="1" applyFill="1" applyBorder="1" applyAlignment="1">
      <alignment horizontal="right" vertical="center"/>
    </xf>
    <xf numFmtId="41" fontId="7" fillId="3" borderId="23" xfId="1" applyFont="1" applyFill="1" applyBorder="1" applyAlignment="1">
      <alignment horizontal="right" vertical="center"/>
    </xf>
    <xf numFmtId="41" fontId="7" fillId="3" borderId="23" xfId="1" applyFont="1" applyFill="1" applyBorder="1" applyAlignment="1">
      <alignment horizontal="center" vertical="center"/>
    </xf>
    <xf numFmtId="41" fontId="7" fillId="3" borderId="20" xfId="1" applyFont="1" applyFill="1" applyBorder="1" applyAlignment="1">
      <alignment horizontal="right" vertical="center"/>
    </xf>
    <xf numFmtId="0" fontId="7" fillId="3" borderId="24" xfId="0" applyFont="1" applyFill="1" applyBorder="1" applyAlignment="1">
      <alignment vertical="center" wrapText="1"/>
    </xf>
    <xf numFmtId="3" fontId="7" fillId="3" borderId="25" xfId="0" applyNumberFormat="1" applyFont="1" applyFill="1" applyBorder="1" applyAlignment="1">
      <alignment horizontal="right" vertical="center"/>
    </xf>
    <xf numFmtId="41" fontId="7" fillId="3" borderId="25" xfId="1" applyFont="1" applyFill="1" applyBorder="1" applyAlignment="1">
      <alignment horizontal="right" vertical="center"/>
    </xf>
    <xf numFmtId="41" fontId="7" fillId="3" borderId="25" xfId="1" applyFont="1" applyFill="1" applyBorder="1" applyAlignment="1">
      <alignment horizontal="center" vertical="center"/>
    </xf>
    <xf numFmtId="0" fontId="7" fillId="3" borderId="25" xfId="0" applyFont="1" applyFill="1" applyBorder="1" applyAlignment="1">
      <alignment vertical="center" wrapText="1"/>
    </xf>
    <xf numFmtId="0" fontId="8" fillId="3" borderId="19" xfId="0" applyFont="1" applyFill="1" applyBorder="1" applyAlignment="1">
      <alignment vertical="center" wrapText="1"/>
    </xf>
    <xf numFmtId="41" fontId="0" fillId="3" borderId="20" xfId="1" applyFont="1" applyFill="1" applyBorder="1" applyAlignment="1">
      <alignment horizontal="center" vertical="center"/>
    </xf>
    <xf numFmtId="0" fontId="4" fillId="0" borderId="1" xfId="0" applyFont="1" applyBorder="1"/>
    <xf numFmtId="0" fontId="8" fillId="2" borderId="28" xfId="0" applyFont="1" applyFill="1" applyBorder="1" applyAlignment="1">
      <alignment horizontal="center" vertical="center"/>
    </xf>
    <xf numFmtId="0" fontId="7" fillId="3" borderId="29" xfId="0" applyFont="1" applyFill="1" applyBorder="1" applyAlignment="1">
      <alignment horizontal="right" vertical="center"/>
    </xf>
    <xf numFmtId="0" fontId="7" fillId="3" borderId="26" xfId="0" applyFont="1" applyFill="1" applyBorder="1" applyAlignment="1">
      <alignment horizontal="right" vertical="center"/>
    </xf>
    <xf numFmtId="0" fontId="7" fillId="3" borderId="30" xfId="0" applyFont="1" applyFill="1" applyBorder="1" applyAlignment="1">
      <alignment horizontal="right" vertical="center"/>
    </xf>
    <xf numFmtId="0" fontId="7" fillId="3" borderId="31" xfId="0" applyFont="1" applyFill="1" applyBorder="1" applyAlignment="1">
      <alignment horizontal="right" vertical="center"/>
    </xf>
    <xf numFmtId="0" fontId="7" fillId="3" borderId="32" xfId="0" applyFont="1" applyFill="1" applyBorder="1" applyAlignment="1">
      <alignment horizontal="right" vertical="center"/>
    </xf>
    <xf numFmtId="0" fontId="7" fillId="3" borderId="33" xfId="0" applyFont="1" applyFill="1" applyBorder="1" applyAlignment="1">
      <alignment horizontal="right" vertical="center"/>
    </xf>
    <xf numFmtId="0" fontId="7" fillId="3" borderId="34" xfId="0" applyFont="1" applyFill="1" applyBorder="1" applyAlignment="1">
      <alignment horizontal="right" vertical="center"/>
    </xf>
    <xf numFmtId="0" fontId="7" fillId="3" borderId="4" xfId="0" applyFont="1" applyFill="1" applyBorder="1" applyAlignment="1">
      <alignment horizontal="right" vertical="center"/>
    </xf>
    <xf numFmtId="41" fontId="5" fillId="3" borderId="33" xfId="1" applyFont="1" applyFill="1" applyBorder="1" applyAlignment="1">
      <alignment horizontal="right" vertical="center"/>
    </xf>
    <xf numFmtId="41" fontId="5" fillId="3" borderId="35" xfId="1" applyFont="1" applyFill="1" applyBorder="1" applyAlignment="1">
      <alignment horizontal="right" vertical="center"/>
    </xf>
    <xf numFmtId="41" fontId="6" fillId="2" borderId="1" xfId="1" applyFont="1" applyFill="1" applyBorder="1" applyAlignment="1">
      <alignment horizontal="center" vertical="center"/>
    </xf>
    <xf numFmtId="0" fontId="5" fillId="3" borderId="36" xfId="0" applyFont="1" applyFill="1" applyBorder="1" applyAlignment="1">
      <alignment vertical="center" wrapText="1"/>
    </xf>
    <xf numFmtId="0" fontId="5" fillId="3" borderId="37" xfId="0" applyFont="1" applyFill="1" applyBorder="1" applyAlignment="1">
      <alignment vertical="center" wrapText="1"/>
    </xf>
    <xf numFmtId="0" fontId="5" fillId="3" borderId="38" xfId="0" applyFont="1" applyFill="1" applyBorder="1" applyAlignment="1">
      <alignment vertical="center" wrapText="1"/>
    </xf>
    <xf numFmtId="0" fontId="6" fillId="2" borderId="1" xfId="0" applyFont="1" applyFill="1" applyBorder="1" applyAlignment="1">
      <alignment horizontal="center" vertical="center"/>
    </xf>
    <xf numFmtId="3" fontId="5" fillId="3" borderId="35" xfId="0" applyNumberFormat="1" applyFont="1" applyFill="1" applyBorder="1" applyAlignment="1">
      <alignment horizontal="right" vertical="center"/>
    </xf>
    <xf numFmtId="3" fontId="5" fillId="3" borderId="33" xfId="0" applyNumberFormat="1" applyFont="1" applyFill="1" applyBorder="1" applyAlignment="1">
      <alignment horizontal="right" vertical="center"/>
    </xf>
    <xf numFmtId="3" fontId="5" fillId="3" borderId="34" xfId="0" applyNumberFormat="1" applyFont="1" applyFill="1" applyBorder="1" applyAlignment="1">
      <alignment horizontal="right" vertical="center"/>
    </xf>
    <xf numFmtId="0" fontId="5" fillId="3" borderId="35" xfId="0" applyFont="1" applyFill="1" applyBorder="1" applyAlignment="1">
      <alignment horizontal="right" vertical="center"/>
    </xf>
    <xf numFmtId="0" fontId="5" fillId="3" borderId="33" xfId="0" applyFont="1" applyFill="1" applyBorder="1" applyAlignment="1">
      <alignment horizontal="right" vertical="center"/>
    </xf>
    <xf numFmtId="0" fontId="5" fillId="3" borderId="34" xfId="0" applyFont="1" applyFill="1" applyBorder="1" applyAlignment="1">
      <alignment horizontal="right" vertical="center"/>
    </xf>
    <xf numFmtId="0" fontId="5" fillId="3" borderId="39" xfId="0" applyFont="1" applyFill="1" applyBorder="1" applyAlignment="1">
      <alignment horizontal="right" vertical="center"/>
    </xf>
    <xf numFmtId="0" fontId="5" fillId="3" borderId="27" xfId="0" applyFont="1" applyFill="1" applyBorder="1" applyAlignment="1">
      <alignment horizontal="right" vertical="center"/>
    </xf>
    <xf numFmtId="0" fontId="2" fillId="0" borderId="27" xfId="0" applyFont="1" applyBorder="1"/>
    <xf numFmtId="0" fontId="5" fillId="3" borderId="40" xfId="0" applyFont="1" applyFill="1" applyBorder="1" applyAlignment="1">
      <alignment horizontal="right" vertical="center"/>
    </xf>
    <xf numFmtId="41" fontId="5" fillId="3" borderId="34" xfId="1" applyFont="1" applyFill="1" applyBorder="1" applyAlignment="1">
      <alignment horizontal="right" vertical="center"/>
    </xf>
    <xf numFmtId="41" fontId="5" fillId="3" borderId="41" xfId="1" applyFont="1" applyFill="1" applyBorder="1" applyAlignment="1">
      <alignment horizontal="right" vertical="center"/>
    </xf>
    <xf numFmtId="41" fontId="6" fillId="3" borderId="1" xfId="1" applyFont="1" applyFill="1" applyBorder="1" applyAlignment="1">
      <alignment horizontal="right" vertical="center"/>
    </xf>
    <xf numFmtId="0" fontId="6" fillId="0" borderId="0" xfId="0" applyFont="1" applyAlignment="1">
      <alignment horizontal="center" vertical="center" wrapText="1"/>
    </xf>
    <xf numFmtId="3" fontId="5" fillId="0" borderId="0" xfId="0" applyNumberFormat="1" applyFont="1" applyAlignment="1">
      <alignment horizontal="right" vertical="center" wrapText="1"/>
    </xf>
    <xf numFmtId="3" fontId="6" fillId="0" borderId="0" xfId="0" applyNumberFormat="1" applyFont="1" applyAlignment="1">
      <alignment horizontal="right" vertical="center" wrapText="1"/>
    </xf>
    <xf numFmtId="0" fontId="6" fillId="4" borderId="1" xfId="0" applyFont="1" applyFill="1" applyBorder="1" applyAlignment="1">
      <alignment horizontal="justify" vertical="center" wrapText="1"/>
    </xf>
    <xf numFmtId="0" fontId="6" fillId="4" borderId="2" xfId="0" applyFont="1" applyFill="1" applyBorder="1" applyAlignment="1">
      <alignment horizontal="center" vertical="center" wrapText="1"/>
    </xf>
    <xf numFmtId="0" fontId="6" fillId="0" borderId="0" xfId="0" applyFont="1" applyAlignment="1">
      <alignment horizontal="justify"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 fillId="4" borderId="13"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6"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2" fillId="4" borderId="2" xfId="0" applyFont="1" applyFill="1" applyBorder="1" applyAlignment="1">
      <alignment horizontal="left" vertical="center"/>
    </xf>
    <xf numFmtId="0" fontId="8" fillId="2" borderId="26"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17" xfId="0" applyFont="1" applyFill="1" applyBorder="1" applyAlignment="1">
      <alignment horizontal="center" vertic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4" fillId="4" borderId="2" xfId="0" applyFont="1" applyFill="1" applyBorder="1" applyAlignment="1">
      <alignment horizontal="center"/>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6"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2" fillId="4" borderId="8"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6" xfId="0" applyFont="1" applyFill="1" applyBorder="1" applyAlignment="1">
      <alignment horizontal="left" vertical="center"/>
    </xf>
    <xf numFmtId="0" fontId="8" fillId="2" borderId="28" xfId="0" applyFont="1" applyFill="1" applyBorder="1" applyAlignment="1">
      <alignment horizontal="center" vertical="center" wrapText="1"/>
    </xf>
    <xf numFmtId="0" fontId="8" fillId="3" borderId="42" xfId="0" applyFont="1" applyFill="1" applyBorder="1" applyAlignment="1">
      <alignment vertical="center" wrapText="1"/>
    </xf>
    <xf numFmtId="0" fontId="7" fillId="3" borderId="37" xfId="0" applyFont="1" applyFill="1" applyBorder="1" applyAlignment="1">
      <alignment vertical="center" wrapText="1"/>
    </xf>
    <xf numFmtId="0" fontId="7" fillId="3" borderId="43" xfId="0" applyFont="1" applyFill="1" applyBorder="1" applyAlignment="1">
      <alignment vertical="center" wrapText="1"/>
    </xf>
    <xf numFmtId="0" fontId="7" fillId="3" borderId="15" xfId="0" applyFont="1" applyFill="1" applyBorder="1" applyAlignment="1">
      <alignment vertical="center" wrapText="1"/>
    </xf>
    <xf numFmtId="0" fontId="7" fillId="3" borderId="31" xfId="0" applyFont="1" applyFill="1" applyBorder="1" applyAlignment="1">
      <alignment vertical="center" wrapText="1"/>
    </xf>
    <xf numFmtId="0" fontId="8" fillId="2" borderId="44" xfId="0" applyFont="1" applyFill="1" applyBorder="1" applyAlignment="1">
      <alignment horizontal="center" vertical="center"/>
    </xf>
    <xf numFmtId="0" fontId="7" fillId="3" borderId="45" xfId="0" applyFont="1" applyFill="1" applyBorder="1" applyAlignment="1">
      <alignment horizontal="right" vertical="center"/>
    </xf>
    <xf numFmtId="3" fontId="7" fillId="3" borderId="17" xfId="0" applyNumberFormat="1" applyFont="1" applyFill="1" applyBorder="1" applyAlignment="1">
      <alignment horizontal="right" vertical="center"/>
    </xf>
    <xf numFmtId="3" fontId="7" fillId="3" borderId="46" xfId="0" applyNumberFormat="1" applyFont="1" applyFill="1" applyBorder="1" applyAlignment="1">
      <alignment horizontal="right" vertical="center"/>
    </xf>
    <xf numFmtId="3" fontId="7" fillId="3" borderId="47" xfId="0" applyNumberFormat="1" applyFont="1" applyFill="1" applyBorder="1" applyAlignment="1">
      <alignment horizontal="right" vertical="center"/>
    </xf>
    <xf numFmtId="0" fontId="8" fillId="2" borderId="28" xfId="0" applyFont="1" applyFill="1" applyBorder="1" applyAlignment="1">
      <alignment horizontal="center" vertical="center"/>
    </xf>
    <xf numFmtId="0" fontId="8" fillId="2" borderId="40" xfId="0" applyFont="1" applyFill="1" applyBorder="1" applyAlignment="1">
      <alignment horizontal="center" vertical="center"/>
    </xf>
    <xf numFmtId="0" fontId="8" fillId="6" borderId="48" xfId="0" applyFont="1" applyFill="1" applyBorder="1" applyAlignment="1">
      <alignment horizontal="center" vertical="center"/>
    </xf>
    <xf numFmtId="0" fontId="8" fillId="6" borderId="49" xfId="0" applyFont="1" applyFill="1" applyBorder="1" applyAlignment="1">
      <alignment horizontal="center" vertical="center"/>
    </xf>
    <xf numFmtId="0" fontId="8" fillId="6" borderId="50" xfId="0" applyFont="1" applyFill="1" applyBorder="1" applyAlignment="1">
      <alignment horizontal="center" vertical="center"/>
    </xf>
    <xf numFmtId="0" fontId="7" fillId="6" borderId="19"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51" xfId="0" applyFont="1" applyFill="1" applyBorder="1" applyAlignment="1">
      <alignment horizontal="right" vertical="center"/>
    </xf>
    <xf numFmtId="3" fontId="7" fillId="6" borderId="21" xfId="0" applyNumberFormat="1" applyFont="1" applyFill="1" applyBorder="1" applyAlignment="1">
      <alignment horizontal="right" vertical="center"/>
    </xf>
    <xf numFmtId="3" fontId="7" fillId="6" borderId="16" xfId="0" applyNumberFormat="1" applyFont="1" applyFill="1" applyBorder="1" applyAlignment="1">
      <alignment horizontal="right" vertical="center"/>
    </xf>
    <xf numFmtId="3" fontId="7" fillId="6" borderId="52" xfId="0" applyNumberFormat="1" applyFont="1" applyFill="1" applyBorder="1" applyAlignment="1">
      <alignment horizontal="right" vertical="center"/>
    </xf>
    <xf numFmtId="3" fontId="7" fillId="6" borderId="22" xfId="0" applyNumberFormat="1" applyFont="1" applyFill="1" applyBorder="1" applyAlignment="1">
      <alignment horizontal="right" vertical="center"/>
    </xf>
    <xf numFmtId="3" fontId="7" fillId="6" borderId="23" xfId="0" applyNumberFormat="1" applyFont="1" applyFill="1" applyBorder="1" applyAlignment="1">
      <alignment horizontal="right" vertical="center"/>
    </xf>
    <xf numFmtId="3" fontId="7" fillId="6" borderId="53" xfId="0" applyNumberFormat="1" applyFont="1" applyFill="1" applyBorder="1" applyAlignment="1">
      <alignment horizontal="right" vertical="center"/>
    </xf>
    <xf numFmtId="3" fontId="7" fillId="6" borderId="24" xfId="0" applyNumberFormat="1" applyFont="1" applyFill="1" applyBorder="1" applyAlignment="1">
      <alignment horizontal="right" vertical="center"/>
    </xf>
    <xf numFmtId="3" fontId="7" fillId="6" borderId="25" xfId="0" applyNumberFormat="1" applyFont="1" applyFill="1" applyBorder="1" applyAlignment="1">
      <alignment horizontal="right" vertical="center"/>
    </xf>
    <xf numFmtId="3" fontId="7" fillId="6" borderId="54" xfId="0" applyNumberFormat="1" applyFont="1" applyFill="1" applyBorder="1" applyAlignment="1">
      <alignment horizontal="right" vertical="center"/>
    </xf>
    <xf numFmtId="0" fontId="7" fillId="7" borderId="37" xfId="0" applyFont="1" applyFill="1" applyBorder="1" applyAlignment="1">
      <alignment vertical="center" wrapText="1"/>
    </xf>
    <xf numFmtId="3" fontId="7" fillId="7" borderId="21" xfId="0" applyNumberFormat="1" applyFont="1" applyFill="1" applyBorder="1" applyAlignment="1">
      <alignment horizontal="right" vertical="center"/>
    </xf>
    <xf numFmtId="3" fontId="7" fillId="7" borderId="16" xfId="0" applyNumberFormat="1" applyFont="1" applyFill="1" applyBorder="1" applyAlignment="1">
      <alignment horizontal="right" vertical="center"/>
    </xf>
    <xf numFmtId="3" fontId="7" fillId="7" borderId="52" xfId="0" applyNumberFormat="1" applyFont="1" applyFill="1" applyBorder="1" applyAlignment="1">
      <alignment horizontal="right" vertical="center"/>
    </xf>
    <xf numFmtId="0" fontId="7" fillId="7" borderId="16" xfId="0" applyFont="1" applyFill="1" applyBorder="1" applyAlignment="1">
      <alignment horizontal="right" vertical="center"/>
    </xf>
    <xf numFmtId="165" fontId="7" fillId="3" borderId="26" xfId="1" applyNumberFormat="1" applyFont="1" applyFill="1" applyBorder="1" applyAlignment="1">
      <alignment horizontal="right" vertical="center"/>
    </xf>
    <xf numFmtId="165" fontId="7" fillId="3" borderId="30" xfId="1" applyNumberFormat="1" applyFont="1" applyFill="1" applyBorder="1" applyAlignment="1">
      <alignment horizontal="right" vertical="center"/>
    </xf>
    <xf numFmtId="165" fontId="7" fillId="3" borderId="31" xfId="1" applyNumberFormat="1" applyFont="1" applyFill="1" applyBorder="1" applyAlignment="1">
      <alignment horizontal="right" vertical="center"/>
    </xf>
    <xf numFmtId="165" fontId="7" fillId="3" borderId="29" xfId="1" applyNumberFormat="1" applyFont="1" applyFill="1" applyBorder="1" applyAlignment="1">
      <alignment horizontal="right" vertical="center"/>
    </xf>
    <xf numFmtId="41" fontId="7" fillId="3" borderId="33" xfId="1" applyFont="1" applyFill="1" applyBorder="1" applyAlignment="1">
      <alignment horizontal="right" vertical="center"/>
    </xf>
    <xf numFmtId="41" fontId="7" fillId="3" borderId="34" xfId="1" applyFont="1" applyFill="1" applyBorder="1" applyAlignment="1">
      <alignment horizontal="right" vertical="center"/>
    </xf>
    <xf numFmtId="41" fontId="7" fillId="3" borderId="4" xfId="1" applyFont="1" applyFill="1" applyBorder="1" applyAlignment="1">
      <alignment horizontal="right" vertical="center"/>
    </xf>
    <xf numFmtId="41" fontId="7" fillId="3" borderId="32" xfId="1" applyFont="1" applyFill="1" applyBorder="1" applyAlignment="1">
      <alignment horizontal="right" vertical="center"/>
    </xf>
    <xf numFmtId="41" fontId="4" fillId="0" borderId="1" xfId="1" applyFont="1" applyBorder="1"/>
    <xf numFmtId="0" fontId="2" fillId="0" borderId="7" xfId="0" applyFont="1" applyBorder="1" applyAlignment="1">
      <alignment horizontal="center"/>
    </xf>
    <xf numFmtId="0" fontId="2" fillId="0" borderId="15"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5" xfId="0" applyFont="1" applyBorder="1" applyAlignment="1">
      <alignment horizontal="left" vertical="center" wrapText="1"/>
    </xf>
    <xf numFmtId="0" fontId="2" fillId="0" borderId="0" xfId="0" applyFont="1" applyBorder="1" applyAlignment="1">
      <alignment horizontal="left" vertical="center"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left" vertical="center" wrapText="1"/>
    </xf>
    <xf numFmtId="0" fontId="10" fillId="0" borderId="9" xfId="0" applyFont="1" applyBorder="1"/>
    <xf numFmtId="41" fontId="10" fillId="0" borderId="1" xfId="1" applyFont="1" applyBorder="1"/>
    <xf numFmtId="0" fontId="2" fillId="6" borderId="7" xfId="0" applyFont="1" applyFill="1" applyBorder="1"/>
    <xf numFmtId="0" fontId="2" fillId="6" borderId="13" xfId="0" applyFont="1" applyFill="1" applyBorder="1" applyAlignment="1">
      <alignment horizontal="left"/>
    </xf>
    <xf numFmtId="0" fontId="2" fillId="6" borderId="14" xfId="0" applyFont="1" applyFill="1" applyBorder="1" applyAlignment="1">
      <alignment horizontal="left"/>
    </xf>
    <xf numFmtId="0" fontId="2" fillId="6" borderId="8" xfId="0" applyFont="1" applyFill="1" applyBorder="1" applyAlignment="1">
      <alignment horizontal="left"/>
    </xf>
    <xf numFmtId="41" fontId="2" fillId="6" borderId="7" xfId="1" applyFont="1" applyFill="1" applyBorder="1" applyAlignment="1">
      <alignment horizontal="center"/>
    </xf>
    <xf numFmtId="0" fontId="2" fillId="6" borderId="4" xfId="0" applyFont="1" applyFill="1" applyBorder="1"/>
    <xf numFmtId="0" fontId="2" fillId="6" borderId="15" xfId="0" applyFont="1" applyFill="1" applyBorder="1" applyAlignment="1">
      <alignment horizontal="left"/>
    </xf>
    <xf numFmtId="0" fontId="2" fillId="6" borderId="0" xfId="0" applyFont="1" applyFill="1" applyBorder="1" applyAlignment="1">
      <alignment horizontal="left"/>
    </xf>
    <xf numFmtId="0" fontId="2" fillId="6" borderId="6" xfId="0" applyFont="1" applyFill="1" applyBorder="1" applyAlignment="1">
      <alignment horizontal="left"/>
    </xf>
    <xf numFmtId="41" fontId="2" fillId="6" borderId="4" xfId="1" applyFont="1" applyFill="1" applyBorder="1" applyAlignment="1">
      <alignment horizontal="center"/>
    </xf>
    <xf numFmtId="0" fontId="2" fillId="6" borderId="3" xfId="0" applyFont="1" applyFill="1" applyBorder="1"/>
    <xf numFmtId="0" fontId="2" fillId="6" borderId="12" xfId="0" applyFont="1" applyFill="1" applyBorder="1" applyAlignment="1">
      <alignment horizontal="left"/>
    </xf>
    <xf numFmtId="0" fontId="2" fillId="6" borderId="11" xfId="0" applyFont="1" applyFill="1" applyBorder="1" applyAlignment="1">
      <alignment horizontal="left"/>
    </xf>
    <xf numFmtId="0" fontId="2" fillId="6" borderId="5" xfId="0" applyFont="1" applyFill="1" applyBorder="1" applyAlignment="1">
      <alignment horizontal="left"/>
    </xf>
    <xf numFmtId="41" fontId="2" fillId="6" borderId="3" xfId="1" applyFont="1" applyFill="1" applyBorder="1" applyAlignment="1">
      <alignment horizontal="center"/>
    </xf>
    <xf numFmtId="41" fontId="9" fillId="5" borderId="3" xfId="1" applyFont="1" applyFill="1" applyBorder="1" applyAlignment="1">
      <alignment horizontal="center" vertical="center" wrapText="1"/>
    </xf>
    <xf numFmtId="41" fontId="2" fillId="6" borderId="1" xfId="0" applyNumberFormat="1" applyFont="1" applyFill="1" applyBorder="1"/>
    <xf numFmtId="0" fontId="11" fillId="0" borderId="0" xfId="0" applyFont="1"/>
    <xf numFmtId="41" fontId="11" fillId="0" borderId="0" xfId="1" applyFont="1"/>
    <xf numFmtId="0" fontId="11" fillId="6" borderId="13" xfId="0" applyFont="1" applyFill="1" applyBorder="1"/>
    <xf numFmtId="41" fontId="11" fillId="6" borderId="14" xfId="1" applyFont="1" applyFill="1" applyBorder="1"/>
    <xf numFmtId="0" fontId="11" fillId="6" borderId="14" xfId="0" applyFont="1" applyFill="1" applyBorder="1"/>
    <xf numFmtId="0" fontId="2" fillId="6" borderId="8" xfId="0" applyFont="1" applyFill="1" applyBorder="1"/>
    <xf numFmtId="0" fontId="11" fillId="6" borderId="15" xfId="0" applyFont="1" applyFill="1" applyBorder="1"/>
    <xf numFmtId="0" fontId="2" fillId="6" borderId="0" xfId="0" applyFont="1" applyFill="1" applyBorder="1"/>
    <xf numFmtId="0" fontId="2" fillId="6" borderId="6" xfId="0" applyFont="1" applyFill="1" applyBorder="1"/>
    <xf numFmtId="0" fontId="11" fillId="6" borderId="12" xfId="0" applyFont="1" applyFill="1" applyBorder="1"/>
    <xf numFmtId="0" fontId="2" fillId="6" borderId="11" xfId="0" applyFont="1" applyFill="1" applyBorder="1"/>
    <xf numFmtId="0" fontId="2" fillId="6" borderId="5" xfId="0" applyFont="1" applyFill="1" applyBorder="1"/>
    <xf numFmtId="0" fontId="6" fillId="6" borderId="2" xfId="0" applyFont="1" applyFill="1" applyBorder="1" applyAlignment="1">
      <alignment horizontal="center" vertical="center" wrapText="1"/>
    </xf>
    <xf numFmtId="3" fontId="5" fillId="6" borderId="5" xfId="0" applyNumberFormat="1" applyFont="1" applyFill="1" applyBorder="1" applyAlignment="1">
      <alignment horizontal="right" vertical="center" wrapText="1"/>
    </xf>
    <xf numFmtId="3" fontId="6" fillId="6" borderId="5" xfId="0" applyNumberFormat="1" applyFont="1" applyFill="1" applyBorder="1" applyAlignment="1">
      <alignment horizontal="right" vertical="center" wrapText="1"/>
    </xf>
    <xf numFmtId="0" fontId="6" fillId="4" borderId="10" xfId="0" applyFont="1" applyFill="1" applyBorder="1" applyAlignment="1">
      <alignment horizontal="center" vertical="center" wrapText="1"/>
    </xf>
    <xf numFmtId="0" fontId="5"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6" fillId="6" borderId="1" xfId="0" applyFont="1" applyFill="1" applyBorder="1" applyAlignment="1">
      <alignment horizontal="center" vertical="center" wrapText="1"/>
    </xf>
    <xf numFmtId="3" fontId="5" fillId="6" borderId="3" xfId="0" applyNumberFormat="1" applyFont="1" applyFill="1" applyBorder="1" applyAlignment="1">
      <alignment horizontal="right" vertical="center" wrapText="1"/>
    </xf>
    <xf numFmtId="3" fontId="6" fillId="6" borderId="3" xfId="0" applyNumberFormat="1" applyFont="1" applyFill="1" applyBorder="1" applyAlignment="1">
      <alignment horizontal="right" vertical="center" wrapText="1"/>
    </xf>
    <xf numFmtId="3" fontId="6" fillId="6" borderId="12" xfId="0" applyNumberFormat="1" applyFont="1" applyFill="1" applyBorder="1" applyAlignment="1">
      <alignment horizontal="right" vertical="center" wrapText="1"/>
    </xf>
    <xf numFmtId="3" fontId="6" fillId="6" borderId="1" xfId="0" applyNumberFormat="1" applyFont="1" applyFill="1" applyBorder="1" applyAlignment="1">
      <alignment horizontal="right"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11</xdr:col>
      <xdr:colOff>209550</xdr:colOff>
      <xdr:row>6</xdr:row>
      <xdr:rowOff>171450</xdr:rowOff>
    </xdr:from>
    <xdr:to>
      <xdr:col>22</xdr:col>
      <xdr:colOff>276292</xdr:colOff>
      <xdr:row>34</xdr:row>
      <xdr:rowOff>38</xdr:rowOff>
    </xdr:to>
    <xdr:pic>
      <xdr:nvPicPr>
        <xdr:cNvPr id="2" name="Imagen 1">
          <a:extLst>
            <a:ext uri="{FF2B5EF4-FFF2-40B4-BE49-F238E27FC236}">
              <a16:creationId xmlns:a16="http://schemas.microsoft.com/office/drawing/2014/main" id="{0ED1F33E-AC5C-CC79-0C74-CB45C2F8E451}"/>
            </a:ext>
          </a:extLst>
        </xdr:cNvPr>
        <xdr:cNvPicPr>
          <a:picLocks noChangeAspect="1"/>
        </xdr:cNvPicPr>
      </xdr:nvPicPr>
      <xdr:blipFill>
        <a:blip xmlns:r="http://schemas.openxmlformats.org/officeDocument/2006/relationships" r:embed="rId1"/>
        <a:stretch>
          <a:fillRect/>
        </a:stretch>
      </xdr:blipFill>
      <xdr:spPr>
        <a:xfrm>
          <a:off x="11210925" y="1333500"/>
          <a:ext cx="9182167" cy="5162588"/>
        </a:xfrm>
        <a:prstGeom prst="rect">
          <a:avLst/>
        </a:prstGeom>
        <a:ln w="28575">
          <a:solidFill>
            <a:schemeClr val="tx1"/>
          </a:solidFill>
        </a:ln>
      </xdr:spPr>
    </xdr:pic>
    <xdr:clientData/>
  </xdr:twoCellAnchor>
  <xdr:twoCellAnchor editAs="oneCell">
    <xdr:from>
      <xdr:col>7</xdr:col>
      <xdr:colOff>322261</xdr:colOff>
      <xdr:row>35</xdr:row>
      <xdr:rowOff>150387</xdr:rowOff>
    </xdr:from>
    <xdr:to>
      <xdr:col>14</xdr:col>
      <xdr:colOff>125476</xdr:colOff>
      <xdr:row>50</xdr:row>
      <xdr:rowOff>179916</xdr:rowOff>
    </xdr:to>
    <xdr:pic>
      <xdr:nvPicPr>
        <xdr:cNvPr id="3" name="Imagen 2">
          <a:extLst>
            <a:ext uri="{FF2B5EF4-FFF2-40B4-BE49-F238E27FC236}">
              <a16:creationId xmlns:a16="http://schemas.microsoft.com/office/drawing/2014/main" id="{EDCD17EB-8C6B-36D3-7DFC-E75495A0597D}"/>
            </a:ext>
          </a:extLst>
        </xdr:cNvPr>
        <xdr:cNvPicPr>
          <a:picLocks noChangeAspect="1"/>
        </xdr:cNvPicPr>
      </xdr:nvPicPr>
      <xdr:blipFill>
        <a:blip xmlns:r="http://schemas.openxmlformats.org/officeDocument/2006/relationships" r:embed="rId2"/>
        <a:stretch>
          <a:fillRect/>
        </a:stretch>
      </xdr:blipFill>
      <xdr:spPr>
        <a:xfrm>
          <a:off x="8238594" y="6860220"/>
          <a:ext cx="6349536" cy="2992863"/>
        </a:xfrm>
        <a:prstGeom prst="rect">
          <a:avLst/>
        </a:prstGeom>
        <a:ln w="28575">
          <a:solidFill>
            <a:schemeClr val="tx1"/>
          </a:solidFill>
        </a:ln>
      </xdr:spPr>
    </xdr:pic>
    <xdr:clientData/>
  </xdr:twoCellAnchor>
  <xdr:twoCellAnchor>
    <xdr:from>
      <xdr:col>7</xdr:col>
      <xdr:colOff>666750</xdr:colOff>
      <xdr:row>44</xdr:row>
      <xdr:rowOff>95250</xdr:rowOff>
    </xdr:from>
    <xdr:to>
      <xdr:col>13</xdr:col>
      <xdr:colOff>332846</xdr:colOff>
      <xdr:row>47</xdr:row>
      <xdr:rowOff>10584</xdr:rowOff>
    </xdr:to>
    <xdr:sp macro="" textlink="">
      <xdr:nvSpPr>
        <xdr:cNvPr id="4" name="Rectángulo 3">
          <a:extLst>
            <a:ext uri="{FF2B5EF4-FFF2-40B4-BE49-F238E27FC236}">
              <a16:creationId xmlns:a16="http://schemas.microsoft.com/office/drawing/2014/main" id="{DCA5B3C5-3FD5-55A2-EB35-BA73457129A5}"/>
            </a:ext>
          </a:extLst>
        </xdr:cNvPr>
        <xdr:cNvSpPr/>
      </xdr:nvSpPr>
      <xdr:spPr>
        <a:xfrm>
          <a:off x="8583083" y="8583083"/>
          <a:ext cx="4809596" cy="518584"/>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195262</xdr:colOff>
      <xdr:row>52</xdr:row>
      <xdr:rowOff>67203</xdr:rowOff>
    </xdr:from>
    <xdr:to>
      <xdr:col>15</xdr:col>
      <xdr:colOff>514415</xdr:colOff>
      <xdr:row>63</xdr:row>
      <xdr:rowOff>36001</xdr:rowOff>
    </xdr:to>
    <xdr:pic>
      <xdr:nvPicPr>
        <xdr:cNvPr id="5" name="Imagen 4">
          <a:extLst>
            <a:ext uri="{FF2B5EF4-FFF2-40B4-BE49-F238E27FC236}">
              <a16:creationId xmlns:a16="http://schemas.microsoft.com/office/drawing/2014/main" id="{5211ABAB-743D-E9F9-02C1-8786D48983A0}"/>
            </a:ext>
          </a:extLst>
        </xdr:cNvPr>
        <xdr:cNvPicPr>
          <a:picLocks noChangeAspect="1"/>
        </xdr:cNvPicPr>
      </xdr:nvPicPr>
      <xdr:blipFill>
        <a:blip xmlns:r="http://schemas.openxmlformats.org/officeDocument/2006/relationships" r:embed="rId3"/>
        <a:stretch>
          <a:fillRect/>
        </a:stretch>
      </xdr:blipFill>
      <xdr:spPr>
        <a:xfrm>
          <a:off x="8111595" y="10142536"/>
          <a:ext cx="7686212" cy="1996036"/>
        </a:xfrm>
        <a:prstGeom prst="rect">
          <a:avLst/>
        </a:prstGeom>
        <a:ln w="34925">
          <a:solidFill>
            <a:schemeClr val="tx1"/>
          </a:solidFill>
        </a:ln>
      </xdr:spPr>
    </xdr:pic>
    <xdr:clientData/>
  </xdr:twoCellAnchor>
  <xdr:twoCellAnchor>
    <xdr:from>
      <xdr:col>7</xdr:col>
      <xdr:colOff>220662</xdr:colOff>
      <xdr:row>56</xdr:row>
      <xdr:rowOff>104245</xdr:rowOff>
    </xdr:from>
    <xdr:to>
      <xdr:col>8</xdr:col>
      <xdr:colOff>904346</xdr:colOff>
      <xdr:row>64</xdr:row>
      <xdr:rowOff>31750</xdr:rowOff>
    </xdr:to>
    <xdr:sp macro="" textlink="">
      <xdr:nvSpPr>
        <xdr:cNvPr id="6" name="Rectángulo 5">
          <a:extLst>
            <a:ext uri="{FF2B5EF4-FFF2-40B4-BE49-F238E27FC236}">
              <a16:creationId xmlns:a16="http://schemas.microsoft.com/office/drawing/2014/main" id="{B1923D6D-8E0A-4FF5-9A0E-B6D20265B830}"/>
            </a:ext>
          </a:extLst>
        </xdr:cNvPr>
        <xdr:cNvSpPr/>
      </xdr:nvSpPr>
      <xdr:spPr>
        <a:xfrm>
          <a:off x="8136995" y="10835745"/>
          <a:ext cx="1731434" cy="1303338"/>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9</xdr:col>
      <xdr:colOff>87899</xdr:colOff>
      <xdr:row>52</xdr:row>
      <xdr:rowOff>194203</xdr:rowOff>
    </xdr:from>
    <xdr:to>
      <xdr:col>15</xdr:col>
      <xdr:colOff>627122</xdr:colOff>
      <xdr:row>69</xdr:row>
      <xdr:rowOff>154549</xdr:rowOff>
    </xdr:to>
    <xdr:pic>
      <xdr:nvPicPr>
        <xdr:cNvPr id="7" name="Imagen 6">
          <a:extLst>
            <a:ext uri="{FF2B5EF4-FFF2-40B4-BE49-F238E27FC236}">
              <a16:creationId xmlns:a16="http://schemas.microsoft.com/office/drawing/2014/main" id="{E1CFEB7C-C1D6-9079-433B-16D6C08B872D}"/>
            </a:ext>
          </a:extLst>
        </xdr:cNvPr>
        <xdr:cNvPicPr>
          <a:picLocks noChangeAspect="1"/>
        </xdr:cNvPicPr>
      </xdr:nvPicPr>
      <xdr:blipFill>
        <a:blip xmlns:r="http://schemas.openxmlformats.org/officeDocument/2006/relationships" r:embed="rId4"/>
        <a:stretch>
          <a:fillRect/>
        </a:stretch>
      </xdr:blipFill>
      <xdr:spPr>
        <a:xfrm>
          <a:off x="9983316" y="10269536"/>
          <a:ext cx="5927199" cy="3172918"/>
        </a:xfrm>
        <a:prstGeom prst="rect">
          <a:avLst/>
        </a:prstGeom>
        <a:ln w="31750">
          <a:solidFill>
            <a:schemeClr val="tx1"/>
          </a:solidFill>
        </a:ln>
      </xdr:spPr>
    </xdr:pic>
    <xdr:clientData/>
  </xdr:twoCellAnchor>
  <xdr:twoCellAnchor>
    <xdr:from>
      <xdr:col>9</xdr:col>
      <xdr:colOff>76728</xdr:colOff>
      <xdr:row>59</xdr:row>
      <xdr:rowOff>113240</xdr:rowOff>
    </xdr:from>
    <xdr:to>
      <xdr:col>11</xdr:col>
      <xdr:colOff>294746</xdr:colOff>
      <xdr:row>66</xdr:row>
      <xdr:rowOff>137583</xdr:rowOff>
    </xdr:to>
    <xdr:sp macro="" textlink="">
      <xdr:nvSpPr>
        <xdr:cNvPr id="8" name="Rectángulo 7">
          <a:extLst>
            <a:ext uri="{FF2B5EF4-FFF2-40B4-BE49-F238E27FC236}">
              <a16:creationId xmlns:a16="http://schemas.microsoft.com/office/drawing/2014/main" id="{F6EDD211-D7D8-49A8-8F3D-EAEE6BB71C0B}"/>
            </a:ext>
          </a:extLst>
        </xdr:cNvPr>
        <xdr:cNvSpPr/>
      </xdr:nvSpPr>
      <xdr:spPr>
        <a:xfrm>
          <a:off x="9972145" y="11447990"/>
          <a:ext cx="1731434" cy="1199093"/>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417512</xdr:colOff>
      <xdr:row>70</xdr:row>
      <xdr:rowOff>21167</xdr:rowOff>
    </xdr:from>
    <xdr:to>
      <xdr:col>14</xdr:col>
      <xdr:colOff>220727</xdr:colOff>
      <xdr:row>82</xdr:row>
      <xdr:rowOff>0</xdr:rowOff>
    </xdr:to>
    <xdr:pic>
      <xdr:nvPicPr>
        <xdr:cNvPr id="9" name="Imagen 8">
          <a:extLst>
            <a:ext uri="{FF2B5EF4-FFF2-40B4-BE49-F238E27FC236}">
              <a16:creationId xmlns:a16="http://schemas.microsoft.com/office/drawing/2014/main" id="{EC467EEE-8346-447F-BA1F-DABA1E42D6DD}"/>
            </a:ext>
          </a:extLst>
        </xdr:cNvPr>
        <xdr:cNvPicPr>
          <a:picLocks noChangeAspect="1"/>
        </xdr:cNvPicPr>
      </xdr:nvPicPr>
      <xdr:blipFill>
        <a:blip xmlns:r="http://schemas.openxmlformats.org/officeDocument/2006/relationships" r:embed="rId2"/>
        <a:stretch>
          <a:fillRect/>
        </a:stretch>
      </xdr:blipFill>
      <xdr:spPr>
        <a:xfrm>
          <a:off x="8333845" y="13504334"/>
          <a:ext cx="6349536" cy="2349499"/>
        </a:xfrm>
        <a:prstGeom prst="rect">
          <a:avLst/>
        </a:prstGeom>
        <a:ln w="28575">
          <a:solidFill>
            <a:schemeClr val="tx1"/>
          </a:solidFill>
        </a:ln>
      </xdr:spPr>
    </xdr:pic>
    <xdr:clientData/>
  </xdr:twoCellAnchor>
  <xdr:twoCellAnchor>
    <xdr:from>
      <xdr:col>7</xdr:col>
      <xdr:colOff>783168</xdr:colOff>
      <xdr:row>73</xdr:row>
      <xdr:rowOff>161293</xdr:rowOff>
    </xdr:from>
    <xdr:to>
      <xdr:col>13</xdr:col>
      <xdr:colOff>211667</xdr:colOff>
      <xdr:row>75</xdr:row>
      <xdr:rowOff>63500</xdr:rowOff>
    </xdr:to>
    <xdr:sp macro="" textlink="">
      <xdr:nvSpPr>
        <xdr:cNvPr id="10" name="Rectángulo 9">
          <a:extLst>
            <a:ext uri="{FF2B5EF4-FFF2-40B4-BE49-F238E27FC236}">
              <a16:creationId xmlns:a16="http://schemas.microsoft.com/office/drawing/2014/main" id="{34D4BF13-2AAB-4241-9729-9999BCBDF80D}"/>
            </a:ext>
          </a:extLst>
        </xdr:cNvPr>
        <xdr:cNvSpPr/>
      </xdr:nvSpPr>
      <xdr:spPr>
        <a:xfrm>
          <a:off x="8699501" y="14237126"/>
          <a:ext cx="4571999" cy="293791"/>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179916</xdr:colOff>
      <xdr:row>82</xdr:row>
      <xdr:rowOff>158751</xdr:rowOff>
    </xdr:from>
    <xdr:to>
      <xdr:col>15</xdr:col>
      <xdr:colOff>494307</xdr:colOff>
      <xdr:row>93</xdr:row>
      <xdr:rowOff>10073</xdr:rowOff>
    </xdr:to>
    <xdr:pic>
      <xdr:nvPicPr>
        <xdr:cNvPr id="11" name="Imagen 10">
          <a:extLst>
            <a:ext uri="{FF2B5EF4-FFF2-40B4-BE49-F238E27FC236}">
              <a16:creationId xmlns:a16="http://schemas.microsoft.com/office/drawing/2014/main" id="{6B7232F2-EE7A-40E6-8029-91733E2CD114}"/>
            </a:ext>
          </a:extLst>
        </xdr:cNvPr>
        <xdr:cNvPicPr>
          <a:picLocks noChangeAspect="1"/>
        </xdr:cNvPicPr>
      </xdr:nvPicPr>
      <xdr:blipFill>
        <a:blip xmlns:r="http://schemas.openxmlformats.org/officeDocument/2006/relationships" r:embed="rId3"/>
        <a:stretch>
          <a:fillRect/>
        </a:stretch>
      </xdr:blipFill>
      <xdr:spPr>
        <a:xfrm>
          <a:off x="8096249" y="16012584"/>
          <a:ext cx="7686212" cy="2005560"/>
        </a:xfrm>
        <a:prstGeom prst="rect">
          <a:avLst/>
        </a:prstGeom>
        <a:ln w="34925">
          <a:solidFill>
            <a:schemeClr val="tx1"/>
          </a:solidFill>
        </a:ln>
      </xdr:spPr>
    </xdr:pic>
    <xdr:clientData/>
  </xdr:twoCellAnchor>
  <xdr:twoCellAnchor>
    <xdr:from>
      <xdr:col>8</xdr:col>
      <xdr:colOff>914399</xdr:colOff>
      <xdr:row>86</xdr:row>
      <xdr:rowOff>179916</xdr:rowOff>
    </xdr:from>
    <xdr:to>
      <xdr:col>11</xdr:col>
      <xdr:colOff>201083</xdr:colOff>
      <xdr:row>94</xdr:row>
      <xdr:rowOff>48156</xdr:rowOff>
    </xdr:to>
    <xdr:sp macro="" textlink="">
      <xdr:nvSpPr>
        <xdr:cNvPr id="12" name="Rectángulo 11">
          <a:extLst>
            <a:ext uri="{FF2B5EF4-FFF2-40B4-BE49-F238E27FC236}">
              <a16:creationId xmlns:a16="http://schemas.microsoft.com/office/drawing/2014/main" id="{B027DE42-D639-4BA9-B8F0-9BD792A7A102}"/>
            </a:ext>
          </a:extLst>
        </xdr:cNvPr>
        <xdr:cNvSpPr/>
      </xdr:nvSpPr>
      <xdr:spPr>
        <a:xfrm>
          <a:off x="9878482" y="16816916"/>
          <a:ext cx="1731434" cy="1244073"/>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15</xdr:col>
      <xdr:colOff>602191</xdr:colOff>
      <xdr:row>77</xdr:row>
      <xdr:rowOff>172581</xdr:rowOff>
    </xdr:from>
    <xdr:to>
      <xdr:col>24</xdr:col>
      <xdr:colOff>77854</xdr:colOff>
      <xdr:row>97</xdr:row>
      <xdr:rowOff>96346</xdr:rowOff>
    </xdr:to>
    <xdr:pic>
      <xdr:nvPicPr>
        <xdr:cNvPr id="13" name="Imagen 12">
          <a:extLst>
            <a:ext uri="{FF2B5EF4-FFF2-40B4-BE49-F238E27FC236}">
              <a16:creationId xmlns:a16="http://schemas.microsoft.com/office/drawing/2014/main" id="{865027D9-62AA-FAD9-579E-67AFB1609A5B}"/>
            </a:ext>
          </a:extLst>
        </xdr:cNvPr>
        <xdr:cNvPicPr>
          <a:picLocks noChangeAspect="1"/>
        </xdr:cNvPicPr>
      </xdr:nvPicPr>
      <xdr:blipFill>
        <a:blip xmlns:r="http://schemas.openxmlformats.org/officeDocument/2006/relationships" r:embed="rId5"/>
        <a:stretch>
          <a:fillRect/>
        </a:stretch>
      </xdr:blipFill>
      <xdr:spPr>
        <a:xfrm>
          <a:off x="15895108" y="15042164"/>
          <a:ext cx="6905163" cy="3871349"/>
        </a:xfrm>
        <a:prstGeom prst="rect">
          <a:avLst/>
        </a:prstGeom>
        <a:ln w="25400">
          <a:solidFill>
            <a:schemeClr val="tx1"/>
          </a:solidFill>
        </a:ln>
      </xdr:spPr>
    </xdr:pic>
    <xdr:clientData/>
  </xdr:twoCellAnchor>
  <xdr:twoCellAnchor editAs="oneCell">
    <xdr:from>
      <xdr:col>7</xdr:col>
      <xdr:colOff>284691</xdr:colOff>
      <xdr:row>100</xdr:row>
      <xdr:rowOff>113860</xdr:rowOff>
    </xdr:from>
    <xdr:to>
      <xdr:col>15</xdr:col>
      <xdr:colOff>589029</xdr:colOff>
      <xdr:row>116</xdr:row>
      <xdr:rowOff>190500</xdr:rowOff>
    </xdr:to>
    <xdr:pic>
      <xdr:nvPicPr>
        <xdr:cNvPr id="14" name="Imagen 13">
          <a:extLst>
            <a:ext uri="{FF2B5EF4-FFF2-40B4-BE49-F238E27FC236}">
              <a16:creationId xmlns:a16="http://schemas.microsoft.com/office/drawing/2014/main" id="{A29FB9A3-9D19-4A8C-D51E-5138863419CF}"/>
            </a:ext>
          </a:extLst>
        </xdr:cNvPr>
        <xdr:cNvPicPr>
          <a:picLocks noChangeAspect="1"/>
        </xdr:cNvPicPr>
      </xdr:nvPicPr>
      <xdr:blipFill>
        <a:blip xmlns:r="http://schemas.openxmlformats.org/officeDocument/2006/relationships" r:embed="rId6"/>
        <a:stretch>
          <a:fillRect/>
        </a:stretch>
      </xdr:blipFill>
      <xdr:spPr>
        <a:xfrm>
          <a:off x="8201024" y="19513110"/>
          <a:ext cx="7680921" cy="3452723"/>
        </a:xfrm>
        <a:prstGeom prst="rect">
          <a:avLst/>
        </a:prstGeom>
        <a:ln w="31750">
          <a:solidFill>
            <a:schemeClr val="tx1"/>
          </a:solidFill>
        </a:ln>
      </xdr:spPr>
    </xdr:pic>
    <xdr:clientData/>
  </xdr:twoCellAnchor>
  <xdr:twoCellAnchor>
    <xdr:from>
      <xdr:col>7</xdr:col>
      <xdr:colOff>343427</xdr:colOff>
      <xdr:row>109</xdr:row>
      <xdr:rowOff>354013</xdr:rowOff>
    </xdr:from>
    <xdr:to>
      <xdr:col>15</xdr:col>
      <xdr:colOff>523344</xdr:colOff>
      <xdr:row>116</xdr:row>
      <xdr:rowOff>116418</xdr:rowOff>
    </xdr:to>
    <xdr:sp macro="" textlink="">
      <xdr:nvSpPr>
        <xdr:cNvPr id="15" name="Rectángulo 14">
          <a:extLst>
            <a:ext uri="{FF2B5EF4-FFF2-40B4-BE49-F238E27FC236}">
              <a16:creationId xmlns:a16="http://schemas.microsoft.com/office/drawing/2014/main" id="{E2FE6C79-7ABB-4FE8-AB98-E74161BEA31E}"/>
            </a:ext>
          </a:extLst>
        </xdr:cNvPr>
        <xdr:cNvSpPr/>
      </xdr:nvSpPr>
      <xdr:spPr>
        <a:xfrm>
          <a:off x="8259760" y="21531263"/>
          <a:ext cx="7556501" cy="1360488"/>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508001</xdr:colOff>
      <xdr:row>104</xdr:row>
      <xdr:rowOff>66673</xdr:rowOff>
    </xdr:from>
    <xdr:to>
      <xdr:col>15</xdr:col>
      <xdr:colOff>523345</xdr:colOff>
      <xdr:row>112</xdr:row>
      <xdr:rowOff>190499</xdr:rowOff>
    </xdr:to>
    <xdr:sp macro="" textlink="">
      <xdr:nvSpPr>
        <xdr:cNvPr id="16" name="Rectángulo 15">
          <a:extLst>
            <a:ext uri="{FF2B5EF4-FFF2-40B4-BE49-F238E27FC236}">
              <a16:creationId xmlns:a16="http://schemas.microsoft.com/office/drawing/2014/main" id="{216A8775-4AF5-4E84-A85B-268E853DE1A4}"/>
            </a:ext>
          </a:extLst>
        </xdr:cNvPr>
        <xdr:cNvSpPr/>
      </xdr:nvSpPr>
      <xdr:spPr>
        <a:xfrm>
          <a:off x="10403418" y="20249090"/>
          <a:ext cx="5412844" cy="191240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508001</xdr:colOff>
      <xdr:row>104</xdr:row>
      <xdr:rowOff>66673</xdr:rowOff>
    </xdr:from>
    <xdr:to>
      <xdr:col>15</xdr:col>
      <xdr:colOff>518583</xdr:colOff>
      <xdr:row>112</xdr:row>
      <xdr:rowOff>190499</xdr:rowOff>
    </xdr:to>
    <xdr:sp macro="" textlink="">
      <xdr:nvSpPr>
        <xdr:cNvPr id="17" name="Rectángulo 16">
          <a:extLst>
            <a:ext uri="{FF2B5EF4-FFF2-40B4-BE49-F238E27FC236}">
              <a16:creationId xmlns:a16="http://schemas.microsoft.com/office/drawing/2014/main" id="{262D5A22-AFB7-46C6-BF5C-9321B02F48C0}"/>
            </a:ext>
          </a:extLst>
        </xdr:cNvPr>
        <xdr:cNvSpPr/>
      </xdr:nvSpPr>
      <xdr:spPr>
        <a:xfrm>
          <a:off x="10403418" y="20249090"/>
          <a:ext cx="5408082" cy="191240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11</xdr:col>
      <xdr:colOff>74082</xdr:colOff>
      <xdr:row>104</xdr:row>
      <xdr:rowOff>77256</xdr:rowOff>
    </xdr:from>
    <xdr:to>
      <xdr:col>15</xdr:col>
      <xdr:colOff>512761</xdr:colOff>
      <xdr:row>116</xdr:row>
      <xdr:rowOff>31750</xdr:rowOff>
    </xdr:to>
    <xdr:sp macro="" textlink="">
      <xdr:nvSpPr>
        <xdr:cNvPr id="18" name="Rectángulo 17">
          <a:extLst>
            <a:ext uri="{FF2B5EF4-FFF2-40B4-BE49-F238E27FC236}">
              <a16:creationId xmlns:a16="http://schemas.microsoft.com/office/drawing/2014/main" id="{C4E0A0EB-81B6-450F-BD57-37A0B278E13C}"/>
            </a:ext>
          </a:extLst>
        </xdr:cNvPr>
        <xdr:cNvSpPr/>
      </xdr:nvSpPr>
      <xdr:spPr>
        <a:xfrm>
          <a:off x="12064999" y="20259673"/>
          <a:ext cx="3740679" cy="2547410"/>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1020763</xdr:colOff>
      <xdr:row>116</xdr:row>
      <xdr:rowOff>190499</xdr:rowOff>
    </xdr:from>
    <xdr:to>
      <xdr:col>13</xdr:col>
      <xdr:colOff>819272</xdr:colOff>
      <xdr:row>125</xdr:row>
      <xdr:rowOff>179916</xdr:rowOff>
    </xdr:to>
    <xdr:pic>
      <xdr:nvPicPr>
        <xdr:cNvPr id="19" name="Imagen 18">
          <a:extLst>
            <a:ext uri="{FF2B5EF4-FFF2-40B4-BE49-F238E27FC236}">
              <a16:creationId xmlns:a16="http://schemas.microsoft.com/office/drawing/2014/main" id="{72690976-1820-F24B-5C02-62AE28FF2500}"/>
            </a:ext>
          </a:extLst>
        </xdr:cNvPr>
        <xdr:cNvPicPr>
          <a:picLocks noChangeAspect="1"/>
        </xdr:cNvPicPr>
      </xdr:nvPicPr>
      <xdr:blipFill>
        <a:blip xmlns:r="http://schemas.openxmlformats.org/officeDocument/2006/relationships" r:embed="rId7"/>
        <a:stretch>
          <a:fillRect/>
        </a:stretch>
      </xdr:blipFill>
      <xdr:spPr>
        <a:xfrm>
          <a:off x="8937096" y="22965832"/>
          <a:ext cx="5524092" cy="1767417"/>
        </a:xfrm>
        <a:prstGeom prst="rect">
          <a:avLst/>
        </a:prstGeom>
      </xdr:spPr>
    </xdr:pic>
    <xdr:clientData/>
  </xdr:twoCellAnchor>
  <xdr:twoCellAnchor editAs="oneCell">
    <xdr:from>
      <xdr:col>8</xdr:col>
      <xdr:colOff>152589</xdr:colOff>
      <xdr:row>132</xdr:row>
      <xdr:rowOff>31749</xdr:rowOff>
    </xdr:from>
    <xdr:to>
      <xdr:col>14</xdr:col>
      <xdr:colOff>601728</xdr:colOff>
      <xdr:row>148</xdr:row>
      <xdr:rowOff>27021</xdr:rowOff>
    </xdr:to>
    <xdr:pic>
      <xdr:nvPicPr>
        <xdr:cNvPr id="20" name="Imagen 19">
          <a:extLst>
            <a:ext uri="{FF2B5EF4-FFF2-40B4-BE49-F238E27FC236}">
              <a16:creationId xmlns:a16="http://schemas.microsoft.com/office/drawing/2014/main" id="{51BF4C12-A606-5379-C83D-659612C8BD0F}"/>
            </a:ext>
          </a:extLst>
        </xdr:cNvPr>
        <xdr:cNvPicPr>
          <a:picLocks noChangeAspect="1"/>
        </xdr:cNvPicPr>
      </xdr:nvPicPr>
      <xdr:blipFill>
        <a:blip xmlns:r="http://schemas.openxmlformats.org/officeDocument/2006/relationships" r:embed="rId8"/>
        <a:stretch>
          <a:fillRect/>
        </a:stretch>
      </xdr:blipFill>
      <xdr:spPr>
        <a:xfrm>
          <a:off x="9741089" y="26193749"/>
          <a:ext cx="5957764" cy="3122647"/>
        </a:xfrm>
        <a:prstGeom prst="rect">
          <a:avLst/>
        </a:prstGeom>
        <a:ln w="28575">
          <a:solidFill>
            <a:schemeClr val="tx1"/>
          </a:solidFill>
        </a:ln>
      </xdr:spPr>
    </xdr:pic>
    <xdr:clientData/>
  </xdr:twoCellAnchor>
  <xdr:twoCellAnchor>
    <xdr:from>
      <xdr:col>8</xdr:col>
      <xdr:colOff>611188</xdr:colOff>
      <xdr:row>142</xdr:row>
      <xdr:rowOff>15875</xdr:rowOff>
    </xdr:from>
    <xdr:to>
      <xdr:col>14</xdr:col>
      <xdr:colOff>592136</xdr:colOff>
      <xdr:row>147</xdr:row>
      <xdr:rowOff>115887</xdr:rowOff>
    </xdr:to>
    <xdr:sp macro="" textlink="">
      <xdr:nvSpPr>
        <xdr:cNvPr id="21" name="Rectángulo 20">
          <a:extLst>
            <a:ext uri="{FF2B5EF4-FFF2-40B4-BE49-F238E27FC236}">
              <a16:creationId xmlns:a16="http://schemas.microsoft.com/office/drawing/2014/main" id="{E637420E-0573-41EA-BCA4-D9D7A57704A7}"/>
            </a:ext>
          </a:extLst>
        </xdr:cNvPr>
        <xdr:cNvSpPr/>
      </xdr:nvSpPr>
      <xdr:spPr>
        <a:xfrm>
          <a:off x="10199688" y="28130500"/>
          <a:ext cx="5489573" cy="1084262"/>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277812</xdr:colOff>
      <xdr:row>150</xdr:row>
      <xdr:rowOff>78561</xdr:rowOff>
    </xdr:from>
    <xdr:to>
      <xdr:col>14</xdr:col>
      <xdr:colOff>427096</xdr:colOff>
      <xdr:row>164</xdr:row>
      <xdr:rowOff>46036</xdr:rowOff>
    </xdr:to>
    <xdr:pic>
      <xdr:nvPicPr>
        <xdr:cNvPr id="22" name="Imagen 21">
          <a:extLst>
            <a:ext uri="{FF2B5EF4-FFF2-40B4-BE49-F238E27FC236}">
              <a16:creationId xmlns:a16="http://schemas.microsoft.com/office/drawing/2014/main" id="{6C5CD1BF-FA3F-B37C-0F26-86F4981A054D}"/>
            </a:ext>
          </a:extLst>
        </xdr:cNvPr>
        <xdr:cNvPicPr>
          <a:picLocks noChangeAspect="1"/>
        </xdr:cNvPicPr>
      </xdr:nvPicPr>
      <xdr:blipFill>
        <a:blip xmlns:r="http://schemas.openxmlformats.org/officeDocument/2006/relationships" r:embed="rId9"/>
        <a:stretch>
          <a:fillRect/>
        </a:stretch>
      </xdr:blipFill>
      <xdr:spPr>
        <a:xfrm>
          <a:off x="8818562" y="29748936"/>
          <a:ext cx="6700897" cy="2683689"/>
        </a:xfrm>
        <a:prstGeom prst="rect">
          <a:avLst/>
        </a:prstGeom>
        <a:ln w="31750">
          <a:solidFill>
            <a:schemeClr val="tx1"/>
          </a:solidFill>
        </a:ln>
      </xdr:spPr>
    </xdr:pic>
    <xdr:clientData/>
  </xdr:twoCellAnchor>
  <xdr:twoCellAnchor>
    <xdr:from>
      <xdr:col>8</xdr:col>
      <xdr:colOff>457200</xdr:colOff>
      <xdr:row>152</xdr:row>
      <xdr:rowOff>84136</xdr:rowOff>
    </xdr:from>
    <xdr:to>
      <xdr:col>14</xdr:col>
      <xdr:colOff>438148</xdr:colOff>
      <xdr:row>155</xdr:row>
      <xdr:rowOff>87312</xdr:rowOff>
    </xdr:to>
    <xdr:sp macro="" textlink="">
      <xdr:nvSpPr>
        <xdr:cNvPr id="23" name="Rectángulo 22">
          <a:extLst>
            <a:ext uri="{FF2B5EF4-FFF2-40B4-BE49-F238E27FC236}">
              <a16:creationId xmlns:a16="http://schemas.microsoft.com/office/drawing/2014/main" id="{3673879F-1DEF-4984-9C20-3089B1DF0335}"/>
            </a:ext>
          </a:extLst>
        </xdr:cNvPr>
        <xdr:cNvSpPr/>
      </xdr:nvSpPr>
      <xdr:spPr>
        <a:xfrm>
          <a:off x="10045700" y="30143449"/>
          <a:ext cx="5489573" cy="590551"/>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436563</xdr:colOff>
      <xdr:row>175</xdr:row>
      <xdr:rowOff>71438</xdr:rowOff>
    </xdr:from>
    <xdr:to>
      <xdr:col>14</xdr:col>
      <xdr:colOff>590609</xdr:colOff>
      <xdr:row>189</xdr:row>
      <xdr:rowOff>16687</xdr:rowOff>
    </xdr:to>
    <xdr:pic>
      <xdr:nvPicPr>
        <xdr:cNvPr id="24" name="Imagen 23">
          <a:extLst>
            <a:ext uri="{FF2B5EF4-FFF2-40B4-BE49-F238E27FC236}">
              <a16:creationId xmlns:a16="http://schemas.microsoft.com/office/drawing/2014/main" id="{A26C72AC-B1E5-4D5F-B724-A31CF1849403}"/>
            </a:ext>
          </a:extLst>
        </xdr:cNvPr>
        <xdr:cNvPicPr>
          <a:picLocks noChangeAspect="1"/>
        </xdr:cNvPicPr>
      </xdr:nvPicPr>
      <xdr:blipFill>
        <a:blip xmlns:r="http://schemas.openxmlformats.org/officeDocument/2006/relationships" r:embed="rId9"/>
        <a:stretch>
          <a:fillRect/>
        </a:stretch>
      </xdr:blipFill>
      <xdr:spPr>
        <a:xfrm>
          <a:off x="8977313" y="34615438"/>
          <a:ext cx="6710421" cy="2702737"/>
        </a:xfrm>
        <a:prstGeom prst="rect">
          <a:avLst/>
        </a:prstGeom>
        <a:ln w="31750">
          <a:solidFill>
            <a:schemeClr val="tx1"/>
          </a:solidFill>
        </a:ln>
      </xdr:spPr>
    </xdr:pic>
    <xdr:clientData/>
  </xdr:twoCellAnchor>
  <xdr:twoCellAnchor>
    <xdr:from>
      <xdr:col>9</xdr:col>
      <xdr:colOff>261938</xdr:colOff>
      <xdr:row>184</xdr:row>
      <xdr:rowOff>57963</xdr:rowOff>
    </xdr:from>
    <xdr:to>
      <xdr:col>14</xdr:col>
      <xdr:colOff>569911</xdr:colOff>
      <xdr:row>187</xdr:row>
      <xdr:rowOff>56377</xdr:rowOff>
    </xdr:to>
    <xdr:sp macro="" textlink="">
      <xdr:nvSpPr>
        <xdr:cNvPr id="25" name="Rectángulo 24">
          <a:extLst>
            <a:ext uri="{FF2B5EF4-FFF2-40B4-BE49-F238E27FC236}">
              <a16:creationId xmlns:a16="http://schemas.microsoft.com/office/drawing/2014/main" id="{A4E7056D-25D1-4EE2-8728-2809E218FEC0}"/>
            </a:ext>
          </a:extLst>
        </xdr:cNvPr>
        <xdr:cNvSpPr/>
      </xdr:nvSpPr>
      <xdr:spPr>
        <a:xfrm>
          <a:off x="10787063" y="36379963"/>
          <a:ext cx="4879973" cy="58578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18D4-EEA0-4237-A79F-B3057E926CAB}">
  <dimension ref="B1:P192"/>
  <sheetViews>
    <sheetView showGridLines="0" tabSelected="1" zoomScale="120" zoomScaleNormal="120" workbookViewId="0">
      <selection activeCell="B5" sqref="B5:F5"/>
    </sheetView>
  </sheetViews>
  <sheetFormatPr baseColWidth="10" defaultColWidth="11.53125" defaultRowHeight="15" x14ac:dyDescent="0.4"/>
  <cols>
    <col min="1" max="1" width="1.86328125" style="1" customWidth="1"/>
    <col min="2" max="2" width="15.53125" style="1" customWidth="1"/>
    <col min="3" max="3" width="17.3984375" style="1" customWidth="1"/>
    <col min="4" max="4" width="19.73046875" style="1" customWidth="1"/>
    <col min="5" max="5" width="25.796875" style="1" bestFit="1" customWidth="1"/>
    <col min="6" max="6" width="18.265625" style="1" customWidth="1"/>
    <col min="7" max="7" width="20.73046875" style="1" customWidth="1"/>
    <col min="8" max="8" width="14.59765625" style="1" bestFit="1" customWidth="1"/>
    <col min="9" max="9" width="13" style="1" bestFit="1" customWidth="1"/>
    <col min="10" max="10" width="15.6640625" style="40" bestFit="1" customWidth="1"/>
    <col min="11" max="11" width="13.53125" style="1" bestFit="1" customWidth="1"/>
    <col min="12" max="16384" width="11.53125" style="1"/>
  </cols>
  <sheetData>
    <row r="1" spans="2:11" x14ac:dyDescent="0.4">
      <c r="B1" s="2" t="s">
        <v>42</v>
      </c>
      <c r="I1" s="40"/>
      <c r="J1" s="1"/>
    </row>
    <row r="2" spans="2:11" x14ac:dyDescent="0.4">
      <c r="B2" s="3"/>
      <c r="I2" s="40"/>
      <c r="J2" s="1"/>
    </row>
    <row r="3" spans="2:11" x14ac:dyDescent="0.4">
      <c r="B3" s="3" t="s">
        <v>43</v>
      </c>
      <c r="I3" s="40"/>
      <c r="J3" s="1"/>
    </row>
    <row r="4" spans="2:11" ht="15.4" thickBot="1" x14ac:dyDescent="0.45">
      <c r="B4" s="3"/>
      <c r="I4" s="40"/>
      <c r="J4" s="1"/>
    </row>
    <row r="5" spans="2:11" ht="15.75" customHeight="1" thickBot="1" x14ac:dyDescent="0.45">
      <c r="B5" s="139" t="s">
        <v>33</v>
      </c>
      <c r="C5" s="140"/>
      <c r="D5" s="140"/>
      <c r="E5" s="140"/>
      <c r="F5" s="141"/>
      <c r="I5" s="40"/>
      <c r="J5" s="1"/>
    </row>
    <row r="6" spans="2:11" x14ac:dyDescent="0.4">
      <c r="I6" s="40"/>
      <c r="J6" s="1"/>
    </row>
    <row r="7" spans="2:11" ht="15.75" customHeight="1" thickBot="1" x14ac:dyDescent="0.45">
      <c r="B7" s="39"/>
      <c r="C7" s="176" t="s">
        <v>1</v>
      </c>
      <c r="D7" s="177"/>
      <c r="E7" s="177"/>
      <c r="F7" s="144"/>
      <c r="G7" s="39"/>
      <c r="H7" s="39"/>
      <c r="I7" s="41"/>
      <c r="J7" s="39"/>
      <c r="K7" s="39"/>
    </row>
    <row r="8" spans="2:11" ht="15.4" thickBot="1" x14ac:dyDescent="0.45">
      <c r="B8" s="165" t="s">
        <v>2</v>
      </c>
      <c r="C8" s="178" t="s">
        <v>45</v>
      </c>
      <c r="D8" s="179" t="s">
        <v>46</v>
      </c>
      <c r="E8" s="180" t="s">
        <v>48</v>
      </c>
      <c r="F8" s="171" t="s">
        <v>47</v>
      </c>
      <c r="G8" s="75" t="s">
        <v>3</v>
      </c>
      <c r="H8" s="75" t="s">
        <v>4</v>
      </c>
      <c r="I8" s="76" t="s">
        <v>5</v>
      </c>
      <c r="J8" s="92" t="s">
        <v>6</v>
      </c>
      <c r="K8" s="49" t="s">
        <v>0</v>
      </c>
    </row>
    <row r="9" spans="2:11" x14ac:dyDescent="0.4">
      <c r="B9" s="166" t="s">
        <v>41</v>
      </c>
      <c r="C9" s="181"/>
      <c r="D9" s="182"/>
      <c r="E9" s="183"/>
      <c r="F9" s="172"/>
      <c r="G9" s="77"/>
      <c r="H9" s="77"/>
      <c r="I9" s="90"/>
      <c r="J9" s="93"/>
      <c r="K9" s="97"/>
    </row>
    <row r="10" spans="2:11" x14ac:dyDescent="0.4">
      <c r="B10" s="193" t="s">
        <v>36</v>
      </c>
      <c r="C10" s="194">
        <v>4300000</v>
      </c>
      <c r="D10" s="195">
        <v>4300000</v>
      </c>
      <c r="E10" s="196">
        <v>4300000</v>
      </c>
      <c r="F10" s="173">
        <v>4100000</v>
      </c>
      <c r="G10" s="50"/>
      <c r="H10" s="50"/>
      <c r="I10" s="53"/>
      <c r="J10" s="94"/>
      <c r="K10" s="98"/>
    </row>
    <row r="11" spans="2:11" x14ac:dyDescent="0.4">
      <c r="B11" s="193" t="s">
        <v>37</v>
      </c>
      <c r="C11" s="194">
        <v>600000</v>
      </c>
      <c r="D11" s="195">
        <v>250000</v>
      </c>
      <c r="E11" s="196">
        <v>100000</v>
      </c>
      <c r="F11" s="173">
        <v>650000</v>
      </c>
      <c r="G11" s="51">
        <f>ROUND(+(C10+D10+E10+C11+D11+E11)/3,0)</f>
        <v>4616667</v>
      </c>
      <c r="H11" s="51">
        <f>ROUND(+G11/30,0)</f>
        <v>153889</v>
      </c>
      <c r="I11" s="53">
        <v>18</v>
      </c>
      <c r="J11" s="198">
        <f>+I11*1.75</f>
        <v>31.5</v>
      </c>
      <c r="K11" s="202">
        <f>ROUND(+H11*J11,0)</f>
        <v>4847504</v>
      </c>
    </row>
    <row r="12" spans="2:11" x14ac:dyDescent="0.4">
      <c r="B12" s="167" t="s">
        <v>38</v>
      </c>
      <c r="C12" s="184">
        <v>197918</v>
      </c>
      <c r="D12" s="185">
        <v>197918</v>
      </c>
      <c r="E12" s="186">
        <v>197918</v>
      </c>
      <c r="F12" s="173">
        <v>197918</v>
      </c>
      <c r="G12" s="51"/>
      <c r="H12" s="51"/>
      <c r="I12" s="53"/>
      <c r="J12" s="198"/>
      <c r="K12" s="202"/>
    </row>
    <row r="13" spans="2:11" ht="15.4" thickBot="1" x14ac:dyDescent="0.45">
      <c r="B13" s="168" t="s">
        <v>44</v>
      </c>
      <c r="C13" s="187">
        <v>150000</v>
      </c>
      <c r="D13" s="188">
        <v>150000</v>
      </c>
      <c r="E13" s="189">
        <v>150000</v>
      </c>
      <c r="F13" s="174">
        <v>150000</v>
      </c>
      <c r="G13" s="81"/>
      <c r="H13" s="81"/>
      <c r="I13" s="82"/>
      <c r="J13" s="199"/>
      <c r="K13" s="203"/>
    </row>
    <row r="14" spans="2:11" ht="7.15" customHeight="1" thickBot="1" x14ac:dyDescent="0.45">
      <c r="B14" s="169"/>
      <c r="C14" s="190"/>
      <c r="D14" s="191"/>
      <c r="E14" s="192"/>
      <c r="F14" s="175"/>
      <c r="G14" s="86"/>
      <c r="H14" s="86"/>
      <c r="I14" s="87"/>
      <c r="J14" s="200"/>
      <c r="K14" s="204"/>
    </row>
    <row r="15" spans="2:11" x14ac:dyDescent="0.4">
      <c r="B15" s="166" t="s">
        <v>49</v>
      </c>
      <c r="C15" s="181"/>
      <c r="D15" s="182"/>
      <c r="E15" s="183"/>
      <c r="F15" s="172"/>
      <c r="G15" s="83"/>
      <c r="H15" s="83"/>
      <c r="I15" s="90"/>
      <c r="J15" s="201"/>
      <c r="K15" s="205"/>
    </row>
    <row r="16" spans="2:11" x14ac:dyDescent="0.4">
      <c r="B16" s="193" t="s">
        <v>36</v>
      </c>
      <c r="C16" s="194">
        <v>2800000</v>
      </c>
      <c r="D16" s="195">
        <v>2800000</v>
      </c>
      <c r="E16" s="196">
        <v>2800000</v>
      </c>
      <c r="F16" s="173">
        <v>2800000</v>
      </c>
      <c r="G16" s="51"/>
      <c r="H16" s="51"/>
      <c r="I16" s="53"/>
      <c r="J16" s="198"/>
      <c r="K16" s="202"/>
    </row>
    <row r="17" spans="2:11" x14ac:dyDescent="0.4">
      <c r="B17" s="167" t="s">
        <v>39</v>
      </c>
      <c r="C17" s="184">
        <v>500000</v>
      </c>
      <c r="D17" s="185">
        <v>0</v>
      </c>
      <c r="E17" s="186">
        <v>600000</v>
      </c>
      <c r="F17" s="173">
        <v>200000</v>
      </c>
      <c r="G17" s="51"/>
      <c r="H17" s="51"/>
      <c r="I17" s="53"/>
      <c r="J17" s="198"/>
      <c r="K17" s="202"/>
    </row>
    <row r="18" spans="2:11" x14ac:dyDescent="0.4">
      <c r="B18" s="193" t="s">
        <v>37</v>
      </c>
      <c r="C18" s="194">
        <v>180000</v>
      </c>
      <c r="D18" s="197">
        <v>70000</v>
      </c>
      <c r="E18" s="196">
        <v>680000</v>
      </c>
      <c r="F18" s="173">
        <v>120000</v>
      </c>
      <c r="G18" s="51">
        <f>ROUND(+(C16+D16+E16+C18+D18+E18)/3,0)</f>
        <v>3110000</v>
      </c>
      <c r="H18" s="51">
        <f>ROUND(+G18/30,0)</f>
        <v>103667</v>
      </c>
      <c r="I18" s="53">
        <v>24</v>
      </c>
      <c r="J18" s="198">
        <f>+I18*1.75</f>
        <v>42</v>
      </c>
      <c r="K18" s="202">
        <f>ROUND(+H18*J18,0)</f>
        <v>4354014</v>
      </c>
    </row>
    <row r="19" spans="2:11" x14ac:dyDescent="0.4">
      <c r="B19" s="167" t="s">
        <v>38</v>
      </c>
      <c r="C19" s="184">
        <v>197918</v>
      </c>
      <c r="D19" s="185">
        <v>197918</v>
      </c>
      <c r="E19" s="186">
        <v>197918</v>
      </c>
      <c r="F19" s="173">
        <v>197918</v>
      </c>
      <c r="G19" s="51"/>
      <c r="H19" s="51"/>
      <c r="I19" s="53"/>
      <c r="J19" s="198"/>
      <c r="K19" s="202"/>
    </row>
    <row r="20" spans="2:11" ht="15.4" thickBot="1" x14ac:dyDescent="0.45">
      <c r="B20" s="168" t="s">
        <v>44</v>
      </c>
      <c r="C20" s="187">
        <v>130000</v>
      </c>
      <c r="D20" s="188">
        <v>130000</v>
      </c>
      <c r="E20" s="189">
        <v>130000</v>
      </c>
      <c r="F20" s="174">
        <v>130000</v>
      </c>
      <c r="G20" s="81"/>
      <c r="H20" s="81"/>
      <c r="I20" s="82"/>
      <c r="J20" s="199"/>
      <c r="K20" s="203"/>
    </row>
    <row r="21" spans="2:11" ht="5.25" customHeight="1" thickBot="1" x14ac:dyDescent="0.45">
      <c r="B21" s="170"/>
      <c r="C21" s="190"/>
      <c r="D21" s="191"/>
      <c r="E21" s="192"/>
      <c r="F21" s="175"/>
      <c r="G21" s="86"/>
      <c r="H21" s="86"/>
      <c r="I21" s="87"/>
      <c r="J21" s="200"/>
      <c r="K21" s="204"/>
    </row>
    <row r="22" spans="2:11" x14ac:dyDescent="0.4">
      <c r="B22" s="166" t="s">
        <v>60</v>
      </c>
      <c r="C22" s="181"/>
      <c r="D22" s="182"/>
      <c r="E22" s="183"/>
      <c r="F22" s="172"/>
      <c r="G22" s="83"/>
      <c r="H22" s="83"/>
      <c r="I22" s="90"/>
      <c r="J22" s="201"/>
      <c r="K22" s="205"/>
    </row>
    <row r="23" spans="2:11" x14ac:dyDescent="0.4">
      <c r="B23" s="193" t="s">
        <v>36</v>
      </c>
      <c r="C23" s="194">
        <v>1600000</v>
      </c>
      <c r="D23" s="195">
        <f>+C23</f>
        <v>1600000</v>
      </c>
      <c r="E23" s="196">
        <f>+D23</f>
        <v>1600000</v>
      </c>
      <c r="F23" s="173">
        <f>+E23</f>
        <v>1600000</v>
      </c>
      <c r="G23" s="51"/>
      <c r="H23" s="51"/>
      <c r="I23" s="53"/>
      <c r="J23" s="198"/>
      <c r="K23" s="202"/>
    </row>
    <row r="24" spans="2:11" x14ac:dyDescent="0.4">
      <c r="B24" s="193" t="s">
        <v>52</v>
      </c>
      <c r="C24" s="194">
        <v>600000</v>
      </c>
      <c r="D24" s="195">
        <v>400000</v>
      </c>
      <c r="E24" s="196">
        <v>120000</v>
      </c>
      <c r="F24" s="173">
        <v>850000</v>
      </c>
      <c r="G24" s="51">
        <f>ROUND(+(C23+D23+E23+C24+D24+E24)/3,0)</f>
        <v>1973333</v>
      </c>
      <c r="H24" s="51">
        <f>ROUND(+G24/30,0)</f>
        <v>65778</v>
      </c>
      <c r="I24" s="53">
        <v>8</v>
      </c>
      <c r="J24" s="198">
        <f>+I24*1.75</f>
        <v>14</v>
      </c>
      <c r="K24" s="202">
        <f>ROUND(+H24*J24,0)</f>
        <v>920892</v>
      </c>
    </row>
    <row r="25" spans="2:11" x14ac:dyDescent="0.4">
      <c r="B25" s="167" t="s">
        <v>44</v>
      </c>
      <c r="C25" s="184">
        <v>130000</v>
      </c>
      <c r="D25" s="185">
        <v>130000</v>
      </c>
      <c r="E25" s="186">
        <v>130000</v>
      </c>
      <c r="F25" s="173">
        <v>130000</v>
      </c>
      <c r="G25" s="51"/>
      <c r="H25" s="51"/>
      <c r="I25" s="53"/>
      <c r="J25" s="198"/>
      <c r="K25" s="202"/>
    </row>
    <row r="26" spans="2:11" ht="15.4" thickBot="1" x14ac:dyDescent="0.45">
      <c r="B26" s="168" t="s">
        <v>38</v>
      </c>
      <c r="C26" s="187">
        <v>197918</v>
      </c>
      <c r="D26" s="188">
        <v>197918</v>
      </c>
      <c r="E26" s="189">
        <v>197918</v>
      </c>
      <c r="F26" s="174">
        <f>+E26</f>
        <v>197918</v>
      </c>
      <c r="G26" s="81"/>
      <c r="H26" s="81"/>
      <c r="I26" s="82"/>
      <c r="J26" s="199"/>
      <c r="K26" s="203"/>
    </row>
    <row r="27" spans="2:11" ht="6" customHeight="1" thickBot="1" x14ac:dyDescent="0.45">
      <c r="B27" s="170"/>
      <c r="C27" s="190"/>
      <c r="D27" s="191"/>
      <c r="E27" s="192"/>
      <c r="F27" s="175"/>
      <c r="G27" s="86"/>
      <c r="H27" s="86"/>
      <c r="I27" s="87"/>
      <c r="J27" s="200"/>
      <c r="K27" s="204"/>
    </row>
    <row r="28" spans="2:11" ht="25.5" x14ac:dyDescent="0.4">
      <c r="B28" s="166" t="s">
        <v>40</v>
      </c>
      <c r="C28" s="181"/>
      <c r="D28" s="182"/>
      <c r="E28" s="183"/>
      <c r="F28" s="172"/>
      <c r="G28" s="83"/>
      <c r="H28" s="83"/>
      <c r="I28" s="90"/>
      <c r="J28" s="201"/>
      <c r="K28" s="205"/>
    </row>
    <row r="29" spans="2:11" x14ac:dyDescent="0.4">
      <c r="B29" s="193" t="s">
        <v>36</v>
      </c>
      <c r="C29" s="194">
        <v>2500000</v>
      </c>
      <c r="D29" s="195">
        <v>2500000</v>
      </c>
      <c r="E29" s="196">
        <v>2500000</v>
      </c>
      <c r="F29" s="173">
        <v>2500000</v>
      </c>
      <c r="G29" s="51"/>
      <c r="H29" s="51"/>
      <c r="I29" s="53"/>
      <c r="J29" s="198"/>
      <c r="K29" s="202"/>
    </row>
    <row r="30" spans="2:11" ht="25.5" x14ac:dyDescent="0.4">
      <c r="B30" s="193" t="s">
        <v>50</v>
      </c>
      <c r="C30" s="194">
        <v>380000</v>
      </c>
      <c r="D30" s="195">
        <v>150000</v>
      </c>
      <c r="E30" s="196">
        <v>380000</v>
      </c>
      <c r="F30" s="173">
        <v>150000</v>
      </c>
      <c r="G30" s="51">
        <f>ROUND(+(C29+D29+E29+C30+D30+E30+C31+D31+E31)/3,0)</f>
        <v>3056667</v>
      </c>
      <c r="H30" s="51">
        <f>ROUND(+G30/30,0)</f>
        <v>101889</v>
      </c>
      <c r="I30" s="53">
        <v>9</v>
      </c>
      <c r="J30" s="198">
        <f>+I30*1.75</f>
        <v>15.75</v>
      </c>
      <c r="K30" s="202">
        <f>ROUND(+H30*J30,0)</f>
        <v>1604752</v>
      </c>
    </row>
    <row r="31" spans="2:11" x14ac:dyDescent="0.4">
      <c r="B31" s="193" t="s">
        <v>51</v>
      </c>
      <c r="C31" s="194">
        <v>380000</v>
      </c>
      <c r="D31" s="195">
        <v>0</v>
      </c>
      <c r="E31" s="196">
        <v>380000</v>
      </c>
      <c r="F31" s="173">
        <v>180000</v>
      </c>
      <c r="G31" s="51"/>
      <c r="H31" s="51"/>
      <c r="I31" s="53"/>
      <c r="J31" s="94"/>
      <c r="K31" s="202"/>
    </row>
    <row r="32" spans="2:11" x14ac:dyDescent="0.4">
      <c r="B32" s="167" t="s">
        <v>44</v>
      </c>
      <c r="C32" s="184">
        <v>130000</v>
      </c>
      <c r="D32" s="185">
        <v>130000</v>
      </c>
      <c r="E32" s="186">
        <v>130000</v>
      </c>
      <c r="F32" s="173">
        <v>130000</v>
      </c>
      <c r="G32" s="51"/>
      <c r="H32" s="51"/>
      <c r="I32" s="53"/>
      <c r="J32" s="94"/>
      <c r="K32" s="202"/>
    </row>
    <row r="33" spans="2:11" ht="15.4" thickBot="1" x14ac:dyDescent="0.45">
      <c r="B33" s="168" t="s">
        <v>38</v>
      </c>
      <c r="C33" s="187">
        <v>197918</v>
      </c>
      <c r="D33" s="188">
        <v>197918</v>
      </c>
      <c r="E33" s="189">
        <v>197918</v>
      </c>
      <c r="F33" s="174">
        <f>+E33</f>
        <v>197918</v>
      </c>
      <c r="G33" s="81"/>
      <c r="H33" s="81"/>
      <c r="I33" s="82"/>
      <c r="J33" s="95"/>
      <c r="K33" s="203"/>
    </row>
    <row r="34" spans="2:11" ht="15.4" thickBot="1" x14ac:dyDescent="0.45">
      <c r="B34" s="145" t="s">
        <v>20</v>
      </c>
      <c r="C34" s="146"/>
      <c r="D34" s="146"/>
      <c r="E34" s="146"/>
      <c r="F34" s="146"/>
      <c r="G34" s="146"/>
      <c r="H34" s="146"/>
      <c r="I34" s="146"/>
      <c r="J34" s="146"/>
      <c r="K34" s="206">
        <f>SUM(K9:K33)</f>
        <v>11727162</v>
      </c>
    </row>
    <row r="35" spans="2:11" ht="15.4" thickBot="1" x14ac:dyDescent="0.45"/>
    <row r="36" spans="2:11" ht="15.4" thickBot="1" x14ac:dyDescent="0.45">
      <c r="B36" s="29" t="s">
        <v>34</v>
      </c>
      <c r="C36" s="145" t="s">
        <v>2</v>
      </c>
      <c r="D36" s="146"/>
      <c r="E36" s="149"/>
      <c r="F36" s="28" t="s">
        <v>7</v>
      </c>
      <c r="G36" s="28" t="s">
        <v>8</v>
      </c>
      <c r="H36" s="69"/>
    </row>
    <row r="37" spans="2:11" x14ac:dyDescent="0.4">
      <c r="B37" s="207" t="s">
        <v>85</v>
      </c>
      <c r="C37" s="18" t="s">
        <v>35</v>
      </c>
      <c r="D37" s="19">
        <v>1</v>
      </c>
      <c r="E37" s="20" t="s">
        <v>35</v>
      </c>
      <c r="F37" s="26"/>
      <c r="G37" s="26"/>
      <c r="H37" s="67"/>
    </row>
    <row r="38" spans="2:11" x14ac:dyDescent="0.4">
      <c r="B38" s="31" t="s">
        <v>86</v>
      </c>
      <c r="C38" s="21" t="s">
        <v>88</v>
      </c>
      <c r="D38" s="54"/>
      <c r="E38" s="22"/>
      <c r="F38" s="26">
        <f>+K34</f>
        <v>11727162</v>
      </c>
      <c r="G38" s="26"/>
      <c r="H38" s="67"/>
    </row>
    <row r="39" spans="2:11" ht="15.4" thickBot="1" x14ac:dyDescent="0.45">
      <c r="B39" s="31" t="s">
        <v>87</v>
      </c>
      <c r="C39" s="21"/>
      <c r="D39" s="54" t="s">
        <v>89</v>
      </c>
      <c r="E39" s="22"/>
      <c r="F39" s="26"/>
      <c r="G39" s="26">
        <f>+F38</f>
        <v>11727162</v>
      </c>
      <c r="H39" s="67"/>
    </row>
    <row r="40" spans="2:11" ht="15.4" customHeight="1" x14ac:dyDescent="0.4">
      <c r="B40" s="31"/>
      <c r="C40" s="214" t="s">
        <v>90</v>
      </c>
      <c r="D40" s="215"/>
      <c r="E40" s="216"/>
      <c r="F40" s="26"/>
      <c r="G40" s="26"/>
      <c r="H40" s="67"/>
    </row>
    <row r="41" spans="2:11" ht="15.75" customHeight="1" thickBot="1" x14ac:dyDescent="0.45">
      <c r="B41" s="17"/>
      <c r="C41" s="211"/>
      <c r="D41" s="212"/>
      <c r="E41" s="213"/>
      <c r="F41" s="27"/>
      <c r="G41" s="27"/>
      <c r="H41" s="68"/>
    </row>
    <row r="42" spans="2:11" ht="15.4" thickBot="1" x14ac:dyDescent="0.45"/>
    <row r="43" spans="2:11" ht="15" customHeight="1" x14ac:dyDescent="0.4">
      <c r="B43" s="130" t="s">
        <v>91</v>
      </c>
      <c r="C43" s="131"/>
      <c r="D43" s="131"/>
      <c r="E43" s="131"/>
      <c r="F43" s="131"/>
      <c r="G43" s="132"/>
    </row>
    <row r="44" spans="2:11" ht="15.4" customHeight="1" x14ac:dyDescent="0.4">
      <c r="B44" s="133"/>
      <c r="C44" s="134"/>
      <c r="D44" s="134"/>
      <c r="E44" s="134"/>
      <c r="F44" s="134"/>
      <c r="G44" s="135"/>
    </row>
    <row r="45" spans="2:11" ht="15.4" customHeight="1" thickBot="1" x14ac:dyDescent="0.45">
      <c r="B45" s="136"/>
      <c r="C45" s="137"/>
      <c r="D45" s="137"/>
      <c r="E45" s="137"/>
      <c r="F45" s="137"/>
      <c r="G45" s="138"/>
    </row>
    <row r="46" spans="2:11" ht="15.4" thickBot="1" x14ac:dyDescent="0.45"/>
    <row r="47" spans="2:11" ht="15.4" thickBot="1" x14ac:dyDescent="0.45">
      <c r="B47" s="29" t="s">
        <v>34</v>
      </c>
      <c r="C47" s="145" t="s">
        <v>2</v>
      </c>
      <c r="D47" s="146"/>
      <c r="E47" s="146"/>
      <c r="F47" s="28" t="s">
        <v>7</v>
      </c>
      <c r="G47" s="28" t="s">
        <v>8</v>
      </c>
      <c r="H47" s="69"/>
    </row>
    <row r="48" spans="2:11" x14ac:dyDescent="0.4">
      <c r="B48" s="30"/>
      <c r="C48" s="18" t="s">
        <v>35</v>
      </c>
      <c r="D48" s="19">
        <v>2</v>
      </c>
      <c r="E48" s="20" t="s">
        <v>35</v>
      </c>
      <c r="F48" s="26"/>
      <c r="G48" s="26"/>
      <c r="H48" s="70"/>
    </row>
    <row r="49" spans="2:10" ht="15.4" thickBot="1" x14ac:dyDescent="0.45">
      <c r="B49" s="31"/>
      <c r="C49" s="217" t="s">
        <v>92</v>
      </c>
      <c r="D49" s="218"/>
      <c r="E49" s="56"/>
      <c r="F49" s="26"/>
      <c r="G49" s="26"/>
      <c r="H49" s="70"/>
    </row>
    <row r="50" spans="2:10" x14ac:dyDescent="0.4">
      <c r="B50" s="31"/>
      <c r="C50" s="214" t="s">
        <v>93</v>
      </c>
      <c r="D50" s="215"/>
      <c r="E50" s="216"/>
      <c r="F50" s="26"/>
      <c r="G50" s="26"/>
      <c r="H50" s="70"/>
    </row>
    <row r="51" spans="2:10" ht="15.4" thickBot="1" x14ac:dyDescent="0.45">
      <c r="B51" s="17"/>
      <c r="C51" s="211"/>
      <c r="D51" s="212"/>
      <c r="E51" s="213"/>
      <c r="F51" s="27"/>
      <c r="G51" s="27"/>
      <c r="H51" s="60"/>
    </row>
    <row r="52" spans="2:10" ht="15.4" thickBot="1" x14ac:dyDescent="0.45"/>
    <row r="53" spans="2:10" ht="15.4" customHeight="1" x14ac:dyDescent="0.4">
      <c r="B53" s="159" t="s">
        <v>53</v>
      </c>
      <c r="C53" s="160"/>
      <c r="D53" s="160"/>
      <c r="E53" s="160"/>
      <c r="F53" s="160"/>
      <c r="G53" s="161"/>
      <c r="J53" s="1"/>
    </row>
    <row r="54" spans="2:10" ht="5.45" customHeight="1" x14ac:dyDescent="0.4">
      <c r="B54" s="162"/>
      <c r="C54" s="163"/>
      <c r="D54" s="163"/>
      <c r="E54" s="163"/>
      <c r="F54" s="163"/>
      <c r="G54" s="164"/>
      <c r="J54" s="1"/>
    </row>
    <row r="55" spans="2:10" ht="15" customHeight="1" x14ac:dyDescent="0.4">
      <c r="B55" s="133" t="s">
        <v>94</v>
      </c>
      <c r="C55" s="134"/>
      <c r="D55" s="134"/>
      <c r="E55" s="134"/>
      <c r="F55" s="134"/>
      <c r="G55" s="135"/>
      <c r="J55" s="1"/>
    </row>
    <row r="56" spans="2:10" ht="15.4" customHeight="1" x14ac:dyDescent="0.4">
      <c r="B56" s="133"/>
      <c r="C56" s="134"/>
      <c r="D56" s="134"/>
      <c r="E56" s="134"/>
      <c r="F56" s="134"/>
      <c r="G56" s="135"/>
      <c r="J56" s="1"/>
    </row>
    <row r="57" spans="2:10" ht="15.4" customHeight="1" thickBot="1" x14ac:dyDescent="0.45">
      <c r="B57" s="136"/>
      <c r="C57" s="137"/>
      <c r="D57" s="137"/>
      <c r="E57" s="137"/>
      <c r="F57" s="137"/>
      <c r="G57" s="138"/>
      <c r="J57" s="1"/>
    </row>
    <row r="58" spans="2:10" ht="15.4" thickBot="1" x14ac:dyDescent="0.45"/>
    <row r="59" spans="2:10" ht="15.4" thickBot="1" x14ac:dyDescent="0.45">
      <c r="B59" s="29" t="s">
        <v>34</v>
      </c>
      <c r="C59" s="145" t="s">
        <v>2</v>
      </c>
      <c r="D59" s="146"/>
      <c r="E59" s="146"/>
      <c r="F59" s="28" t="s">
        <v>7</v>
      </c>
      <c r="G59" s="28" t="s">
        <v>8</v>
      </c>
      <c r="H59" s="69"/>
    </row>
    <row r="60" spans="2:10" x14ac:dyDescent="0.4">
      <c r="B60" s="30" t="s">
        <v>85</v>
      </c>
      <c r="C60" s="18" t="s">
        <v>35</v>
      </c>
      <c r="D60" s="19">
        <v>3</v>
      </c>
      <c r="E60" s="20" t="s">
        <v>35</v>
      </c>
      <c r="F60" s="26"/>
      <c r="G60" s="26"/>
      <c r="H60" s="70"/>
    </row>
    <row r="61" spans="2:10" x14ac:dyDescent="0.4">
      <c r="B61" s="31" t="s">
        <v>86</v>
      </c>
      <c r="C61" s="42" t="s">
        <v>95</v>
      </c>
      <c r="D61" s="54"/>
      <c r="E61" s="22"/>
      <c r="F61" s="26">
        <v>68000000</v>
      </c>
      <c r="G61" s="26"/>
      <c r="H61" s="70"/>
    </row>
    <row r="62" spans="2:10" ht="15.4" thickBot="1" x14ac:dyDescent="0.45">
      <c r="B62" s="31" t="s">
        <v>87</v>
      </c>
      <c r="C62" s="21"/>
      <c r="D62" s="54" t="s">
        <v>96</v>
      </c>
      <c r="E62" s="22"/>
      <c r="F62" s="26"/>
      <c r="G62" s="26">
        <v>68000000</v>
      </c>
      <c r="H62" s="70"/>
    </row>
    <row r="63" spans="2:10" x14ac:dyDescent="0.4">
      <c r="B63" s="31"/>
      <c r="C63" s="214" t="s">
        <v>97</v>
      </c>
      <c r="D63" s="215"/>
      <c r="E63" s="216"/>
      <c r="F63" s="26"/>
      <c r="G63" s="26"/>
      <c r="H63" s="70"/>
    </row>
    <row r="64" spans="2:10" ht="15.4" customHeight="1" thickBot="1" x14ac:dyDescent="0.45">
      <c r="B64" s="17"/>
      <c r="C64" s="211"/>
      <c r="D64" s="212"/>
      <c r="E64" s="213"/>
      <c r="F64" s="27"/>
      <c r="G64" s="27"/>
      <c r="H64" s="60"/>
    </row>
    <row r="65" spans="2:10" ht="15.4" thickBot="1" x14ac:dyDescent="0.45">
      <c r="H65" s="72"/>
    </row>
    <row r="66" spans="2:10" ht="15.4" thickBot="1" x14ac:dyDescent="0.45">
      <c r="B66" s="29" t="s">
        <v>34</v>
      </c>
      <c r="C66" s="145" t="s">
        <v>2</v>
      </c>
      <c r="D66" s="146"/>
      <c r="E66" s="146"/>
      <c r="F66" s="28" t="s">
        <v>7</v>
      </c>
      <c r="G66" s="28" t="s">
        <v>8</v>
      </c>
      <c r="H66" s="69"/>
    </row>
    <row r="67" spans="2:10" x14ac:dyDescent="0.4">
      <c r="B67" s="30" t="s">
        <v>98</v>
      </c>
      <c r="C67" s="18" t="s">
        <v>35</v>
      </c>
      <c r="D67" s="19">
        <v>4</v>
      </c>
      <c r="E67" s="20" t="s">
        <v>35</v>
      </c>
      <c r="F67" s="26"/>
      <c r="G67" s="26"/>
      <c r="H67" s="70"/>
    </row>
    <row r="68" spans="2:10" x14ac:dyDescent="0.4">
      <c r="B68" s="31" t="s">
        <v>87</v>
      </c>
      <c r="C68" s="42" t="str">
        <f>+D62</f>
        <v>Provisión Reestructuración</v>
      </c>
      <c r="D68" s="54"/>
      <c r="E68" s="22"/>
      <c r="F68" s="26">
        <f>+G62</f>
        <v>68000000</v>
      </c>
      <c r="G68" s="26"/>
      <c r="H68" s="70"/>
    </row>
    <row r="69" spans="2:10" ht="15.4" thickBot="1" x14ac:dyDescent="0.45">
      <c r="B69" s="31" t="s">
        <v>86</v>
      </c>
      <c r="C69" s="21"/>
      <c r="D69" s="54" t="s">
        <v>99</v>
      </c>
      <c r="E69" s="22"/>
      <c r="F69" s="26"/>
      <c r="G69" s="26">
        <f>+F68</f>
        <v>68000000</v>
      </c>
      <c r="H69" s="70"/>
    </row>
    <row r="70" spans="2:10" x14ac:dyDescent="0.4">
      <c r="B70" s="31"/>
      <c r="C70" s="214" t="s">
        <v>100</v>
      </c>
      <c r="D70" s="215"/>
      <c r="E70" s="216"/>
      <c r="F70" s="26"/>
      <c r="G70" s="26"/>
      <c r="H70" s="70"/>
    </row>
    <row r="71" spans="2:10" ht="15.4" thickBot="1" x14ac:dyDescent="0.45">
      <c r="B71" s="17"/>
      <c r="C71" s="211"/>
      <c r="D71" s="212"/>
      <c r="E71" s="213"/>
      <c r="F71" s="27"/>
      <c r="G71" s="27"/>
      <c r="H71" s="60"/>
    </row>
    <row r="72" spans="2:10" ht="15.4" thickBot="1" x14ac:dyDescent="0.45"/>
    <row r="73" spans="2:10" ht="15" customHeight="1" x14ac:dyDescent="0.4">
      <c r="B73" s="150" t="s">
        <v>101</v>
      </c>
      <c r="C73" s="151"/>
      <c r="D73" s="151"/>
      <c r="E73" s="151"/>
      <c r="F73" s="151"/>
      <c r="G73" s="152"/>
    </row>
    <row r="74" spans="2:10" ht="15" customHeight="1" x14ac:dyDescent="0.4">
      <c r="B74" s="153"/>
      <c r="C74" s="219"/>
      <c r="D74" s="219"/>
      <c r="E74" s="219"/>
      <c r="F74" s="219"/>
      <c r="G74" s="155"/>
    </row>
    <row r="75" spans="2:10" ht="15.4" customHeight="1" x14ac:dyDescent="0.4">
      <c r="B75" s="153"/>
      <c r="C75" s="154"/>
      <c r="D75" s="154"/>
      <c r="E75" s="154"/>
      <c r="F75" s="154"/>
      <c r="G75" s="155"/>
    </row>
    <row r="76" spans="2:10" ht="15.4" customHeight="1" thickBot="1" x14ac:dyDescent="0.45">
      <c r="B76" s="156"/>
      <c r="C76" s="157"/>
      <c r="D76" s="157"/>
      <c r="E76" s="157"/>
      <c r="F76" s="157"/>
      <c r="G76" s="158"/>
    </row>
    <row r="77" spans="2:10" ht="15.4" thickBot="1" x14ac:dyDescent="0.45"/>
    <row r="78" spans="2:10" ht="15.4" thickBot="1" x14ac:dyDescent="0.45">
      <c r="B78" s="29" t="s">
        <v>34</v>
      </c>
      <c r="C78" s="145" t="s">
        <v>2</v>
      </c>
      <c r="D78" s="146"/>
      <c r="E78" s="146"/>
      <c r="F78" s="28" t="s">
        <v>7</v>
      </c>
      <c r="G78" s="28" t="s">
        <v>8</v>
      </c>
      <c r="H78" s="69"/>
    </row>
    <row r="79" spans="2:10" x14ac:dyDescent="0.4">
      <c r="B79" s="30"/>
      <c r="C79" s="18" t="s">
        <v>35</v>
      </c>
      <c r="D79" s="19">
        <v>5</v>
      </c>
      <c r="E79" s="20" t="s">
        <v>35</v>
      </c>
      <c r="F79" s="26"/>
      <c r="G79" s="26"/>
      <c r="H79" s="70"/>
    </row>
    <row r="80" spans="2:10" ht="15.4" thickBot="1" x14ac:dyDescent="0.45">
      <c r="B80" s="31"/>
      <c r="C80" s="208" t="s">
        <v>92</v>
      </c>
      <c r="D80" s="209"/>
      <c r="E80" s="56"/>
      <c r="F80" s="26"/>
      <c r="G80" s="26"/>
      <c r="H80" s="70"/>
      <c r="J80" s="60"/>
    </row>
    <row r="81" spans="2:10" x14ac:dyDescent="0.4">
      <c r="B81" s="31"/>
      <c r="C81" s="214" t="s">
        <v>102</v>
      </c>
      <c r="D81" s="215"/>
      <c r="E81" s="216"/>
      <c r="F81" s="26"/>
      <c r="G81" s="26"/>
      <c r="H81" s="70"/>
      <c r="J81" s="60"/>
    </row>
    <row r="82" spans="2:10" ht="15.4" thickBot="1" x14ac:dyDescent="0.45">
      <c r="B82" s="17"/>
      <c r="C82" s="211"/>
      <c r="D82" s="212"/>
      <c r="E82" s="213"/>
      <c r="F82" s="27"/>
      <c r="G82" s="27"/>
      <c r="H82" s="60"/>
      <c r="J82" s="60"/>
    </row>
    <row r="83" spans="2:10" ht="15.4" thickBot="1" x14ac:dyDescent="0.45">
      <c r="J83" s="60"/>
    </row>
    <row r="84" spans="2:10" ht="15" customHeight="1" x14ac:dyDescent="0.4">
      <c r="B84" s="130" t="s">
        <v>54</v>
      </c>
      <c r="C84" s="131"/>
      <c r="D84" s="131"/>
      <c r="E84" s="131"/>
      <c r="F84" s="131"/>
      <c r="G84" s="132"/>
      <c r="J84" s="60"/>
    </row>
    <row r="85" spans="2:10" ht="15" customHeight="1" x14ac:dyDescent="0.4">
      <c r="B85" s="133"/>
      <c r="C85" s="220"/>
      <c r="D85" s="220"/>
      <c r="E85" s="220"/>
      <c r="F85" s="220"/>
      <c r="G85" s="135"/>
      <c r="J85" s="60"/>
    </row>
    <row r="86" spans="2:10" ht="15.4" customHeight="1" x14ac:dyDescent="0.4">
      <c r="B86" s="133"/>
      <c r="C86" s="134"/>
      <c r="D86" s="134"/>
      <c r="E86" s="134"/>
      <c r="F86" s="134"/>
      <c r="G86" s="135"/>
      <c r="J86" s="60"/>
    </row>
    <row r="87" spans="2:10" ht="15.4" customHeight="1" thickBot="1" x14ac:dyDescent="0.45">
      <c r="B87" s="136"/>
      <c r="C87" s="137"/>
      <c r="D87" s="137"/>
      <c r="E87" s="137"/>
      <c r="F87" s="137"/>
      <c r="G87" s="138"/>
      <c r="J87" s="60"/>
    </row>
    <row r="88" spans="2:10" ht="15.4" thickBot="1" x14ac:dyDescent="0.45">
      <c r="C88" s="4"/>
      <c r="J88" s="60"/>
    </row>
    <row r="89" spans="2:10" ht="15.4" thickBot="1" x14ac:dyDescent="0.45">
      <c r="B89" s="29" t="s">
        <v>34</v>
      </c>
      <c r="C89" s="145" t="s">
        <v>2</v>
      </c>
      <c r="D89" s="146"/>
      <c r="E89" s="146"/>
      <c r="F89" s="28" t="s">
        <v>7</v>
      </c>
      <c r="G89" s="28" t="s">
        <v>8</v>
      </c>
      <c r="H89" s="69"/>
      <c r="J89" s="60"/>
    </row>
    <row r="90" spans="2:10" x14ac:dyDescent="0.4">
      <c r="B90" s="30" t="s">
        <v>85</v>
      </c>
      <c r="C90" s="18" t="s">
        <v>35</v>
      </c>
      <c r="D90" s="19">
        <v>6</v>
      </c>
      <c r="E90" s="20" t="s">
        <v>35</v>
      </c>
      <c r="F90" s="26"/>
      <c r="G90" s="26"/>
      <c r="H90" s="70"/>
    </row>
    <row r="91" spans="2:10" x14ac:dyDescent="0.4">
      <c r="B91" s="31" t="s">
        <v>86</v>
      </c>
      <c r="C91" s="42" t="s">
        <v>107</v>
      </c>
      <c r="D91" s="54"/>
      <c r="E91" s="22"/>
      <c r="F91" s="26">
        <v>28000000</v>
      </c>
      <c r="G91" s="26"/>
      <c r="H91" s="70"/>
    </row>
    <row r="92" spans="2:10" ht="15.4" thickBot="1" x14ac:dyDescent="0.45">
      <c r="B92" s="31" t="s">
        <v>87</v>
      </c>
      <c r="C92" s="21"/>
      <c r="D92" s="54" t="s">
        <v>108</v>
      </c>
      <c r="E92" s="22"/>
      <c r="F92" s="26"/>
      <c r="G92" s="26">
        <v>28000000</v>
      </c>
      <c r="H92" s="70"/>
    </row>
    <row r="93" spans="2:10" x14ac:dyDescent="0.4">
      <c r="B93" s="31"/>
      <c r="C93" s="214" t="s">
        <v>109</v>
      </c>
      <c r="D93" s="215"/>
      <c r="E93" s="216"/>
      <c r="F93" s="26"/>
      <c r="G93" s="26"/>
      <c r="H93" s="70"/>
    </row>
    <row r="94" spans="2:10" ht="15.4" thickBot="1" x14ac:dyDescent="0.45">
      <c r="B94" s="17"/>
      <c r="C94" s="211"/>
      <c r="D94" s="212"/>
      <c r="E94" s="213"/>
      <c r="F94" s="27"/>
      <c r="G94" s="27"/>
      <c r="H94" s="60"/>
    </row>
    <row r="95" spans="2:10" ht="15.4" thickBot="1" x14ac:dyDescent="0.45">
      <c r="C95" s="4"/>
      <c r="H95" s="72"/>
    </row>
    <row r="96" spans="2:10" ht="15.4" thickBot="1" x14ac:dyDescent="0.45">
      <c r="B96" s="29" t="s">
        <v>34</v>
      </c>
      <c r="C96" s="145" t="s">
        <v>2</v>
      </c>
      <c r="D96" s="146"/>
      <c r="E96" s="146"/>
      <c r="F96" s="28" t="s">
        <v>7</v>
      </c>
      <c r="G96" s="28" t="s">
        <v>8</v>
      </c>
      <c r="H96" s="69"/>
      <c r="I96" s="1" t="s">
        <v>103</v>
      </c>
      <c r="J96" s="40">
        <v>75000000</v>
      </c>
    </row>
    <row r="97" spans="2:10" ht="15.4" thickBot="1" x14ac:dyDescent="0.45">
      <c r="B97" s="30" t="s">
        <v>110</v>
      </c>
      <c r="C97" s="18" t="s">
        <v>35</v>
      </c>
      <c r="D97" s="19">
        <v>7</v>
      </c>
      <c r="E97" s="20" t="s">
        <v>35</v>
      </c>
      <c r="F97" s="26"/>
      <c r="G97" s="26"/>
      <c r="H97" s="70"/>
      <c r="I97" s="1" t="s">
        <v>105</v>
      </c>
      <c r="J97" s="40">
        <v>-103000000</v>
      </c>
    </row>
    <row r="98" spans="2:10" ht="15.4" thickBot="1" x14ac:dyDescent="0.45">
      <c r="B98" s="223" t="s">
        <v>111</v>
      </c>
      <c r="C98" s="224" t="s">
        <v>113</v>
      </c>
      <c r="D98" s="225"/>
      <c r="E98" s="226"/>
      <c r="F98" s="227">
        <f>+J96</f>
        <v>75000000</v>
      </c>
      <c r="G98" s="227"/>
      <c r="H98" s="70"/>
      <c r="I98" s="221" t="s">
        <v>106</v>
      </c>
      <c r="J98" s="222">
        <f>SUM(J96:J97)</f>
        <v>-28000000</v>
      </c>
    </row>
    <row r="99" spans="2:10" x14ac:dyDescent="0.4">
      <c r="B99" s="228" t="s">
        <v>112</v>
      </c>
      <c r="C99" s="229"/>
      <c r="D99" s="230" t="s">
        <v>114</v>
      </c>
      <c r="E99" s="231"/>
      <c r="F99" s="232"/>
      <c r="G99" s="232">
        <f>+F98</f>
        <v>75000000</v>
      </c>
      <c r="H99" s="70"/>
    </row>
    <row r="100" spans="2:10" x14ac:dyDescent="0.4">
      <c r="B100" s="228"/>
      <c r="C100" s="229"/>
      <c r="D100" s="230"/>
      <c r="E100" s="231"/>
      <c r="F100" s="232"/>
      <c r="G100" s="232"/>
      <c r="H100" s="70"/>
    </row>
    <row r="101" spans="2:10" ht="15.4" thickBot="1" x14ac:dyDescent="0.45">
      <c r="B101" s="233" t="s">
        <v>104</v>
      </c>
      <c r="C101" s="234" t="s">
        <v>115</v>
      </c>
      <c r="D101" s="235"/>
      <c r="E101" s="236"/>
      <c r="F101" s="237">
        <f>+G103-F102</f>
        <v>75000000</v>
      </c>
      <c r="G101" s="237"/>
      <c r="H101" s="70"/>
    </row>
    <row r="102" spans="2:10" x14ac:dyDescent="0.4">
      <c r="B102" s="31" t="s">
        <v>87</v>
      </c>
      <c r="C102" s="42" t="str">
        <f>+D92</f>
        <v>Provisión Contrato Oneroso</v>
      </c>
      <c r="D102" s="73"/>
      <c r="E102" s="43"/>
      <c r="F102" s="26">
        <f>+G92</f>
        <v>28000000</v>
      </c>
      <c r="G102" s="26"/>
      <c r="H102" s="70"/>
    </row>
    <row r="103" spans="2:10" ht="15.4" thickBot="1" x14ac:dyDescent="0.45">
      <c r="B103" s="31" t="s">
        <v>111</v>
      </c>
      <c r="C103" s="42"/>
      <c r="D103" s="73" t="s">
        <v>116</v>
      </c>
      <c r="E103" s="43"/>
      <c r="F103" s="26"/>
      <c r="G103" s="26">
        <f>-J97</f>
        <v>103000000</v>
      </c>
      <c r="H103" s="70"/>
    </row>
    <row r="104" spans="2:10" x14ac:dyDescent="0.4">
      <c r="B104" s="31"/>
      <c r="C104" s="214" t="s">
        <v>117</v>
      </c>
      <c r="D104" s="215"/>
      <c r="E104" s="216"/>
      <c r="F104" s="26"/>
      <c r="G104" s="26"/>
      <c r="H104" s="70"/>
    </row>
    <row r="105" spans="2:10" ht="15.4" thickBot="1" x14ac:dyDescent="0.45">
      <c r="B105" s="17"/>
      <c r="C105" s="211"/>
      <c r="D105" s="212"/>
      <c r="E105" s="213"/>
      <c r="F105" s="27"/>
      <c r="G105" s="27"/>
      <c r="H105" s="60"/>
    </row>
    <row r="106" spans="2:10" x14ac:dyDescent="0.4">
      <c r="C106" s="4"/>
    </row>
    <row r="107" spans="2:10" ht="15.4" thickBot="1" x14ac:dyDescent="0.45"/>
    <row r="108" spans="2:10" ht="15.4" thickBot="1" x14ac:dyDescent="0.45">
      <c r="B108" s="35" t="s">
        <v>55</v>
      </c>
      <c r="C108" s="36"/>
      <c r="D108" s="36"/>
      <c r="E108" s="36"/>
      <c r="F108" s="36"/>
      <c r="G108" s="37"/>
    </row>
    <row r="109" spans="2:10" ht="15.4" thickBot="1" x14ac:dyDescent="0.45"/>
    <row r="110" spans="2:10" ht="30.4" thickBot="1" x14ac:dyDescent="0.45">
      <c r="B110" s="5" t="s">
        <v>9</v>
      </c>
      <c r="C110" s="6" t="s">
        <v>10</v>
      </c>
      <c r="D110" s="6" t="s">
        <v>11</v>
      </c>
      <c r="E110" s="6" t="s">
        <v>12</v>
      </c>
      <c r="F110" s="6" t="s">
        <v>56</v>
      </c>
      <c r="G110" s="6" t="s">
        <v>57</v>
      </c>
    </row>
    <row r="111" spans="2:10" ht="15.4" thickBot="1" x14ac:dyDescent="0.45">
      <c r="B111" s="7" t="s">
        <v>13</v>
      </c>
      <c r="C111" s="8" t="s">
        <v>14</v>
      </c>
      <c r="D111" s="9">
        <v>50000000</v>
      </c>
      <c r="E111" s="47">
        <v>0.09</v>
      </c>
      <c r="F111" s="47" t="s">
        <v>118</v>
      </c>
      <c r="G111" s="47" t="s">
        <v>118</v>
      </c>
    </row>
    <row r="112" spans="2:10" ht="15.4" thickBot="1" x14ac:dyDescent="0.45">
      <c r="B112" s="7" t="s">
        <v>15</v>
      </c>
      <c r="C112" s="8" t="s">
        <v>14</v>
      </c>
      <c r="D112" s="9">
        <v>150000000</v>
      </c>
      <c r="E112" s="48">
        <v>0.35</v>
      </c>
      <c r="F112" s="48" t="s">
        <v>119</v>
      </c>
      <c r="G112" s="48" t="s">
        <v>118</v>
      </c>
    </row>
    <row r="113" spans="2:15" ht="15.4" thickBot="1" x14ac:dyDescent="0.45">
      <c r="B113" s="7" t="s">
        <v>16</v>
      </c>
      <c r="C113" s="8" t="s">
        <v>14</v>
      </c>
      <c r="D113" s="9">
        <v>20000000</v>
      </c>
      <c r="E113" s="48">
        <v>0.48</v>
      </c>
      <c r="F113" s="48" t="s">
        <v>119</v>
      </c>
      <c r="G113" s="48" t="s">
        <v>118</v>
      </c>
    </row>
    <row r="114" spans="2:15" ht="15.4" thickBot="1" x14ac:dyDescent="0.45">
      <c r="B114" s="7" t="s">
        <v>17</v>
      </c>
      <c r="C114" s="8" t="s">
        <v>14</v>
      </c>
      <c r="D114" s="61">
        <v>30000000</v>
      </c>
      <c r="E114" s="62">
        <v>0.51</v>
      </c>
      <c r="F114" s="62" t="s">
        <v>119</v>
      </c>
      <c r="G114" s="238">
        <f>+D114</f>
        <v>30000000</v>
      </c>
    </row>
    <row r="115" spans="2:15" ht="15.4" thickBot="1" x14ac:dyDescent="0.45">
      <c r="B115" s="7" t="s">
        <v>18</v>
      </c>
      <c r="C115" s="8" t="s">
        <v>14</v>
      </c>
      <c r="D115" s="61">
        <v>50000000</v>
      </c>
      <c r="E115" s="62">
        <v>1</v>
      </c>
      <c r="F115" s="62" t="s">
        <v>119</v>
      </c>
      <c r="G115" s="238">
        <f>+D115</f>
        <v>50000000</v>
      </c>
    </row>
    <row r="116" spans="2:15" ht="15.4" thickBot="1" x14ac:dyDescent="0.45">
      <c r="B116" s="147" t="s">
        <v>19</v>
      </c>
      <c r="C116" s="148"/>
      <c r="D116" s="10">
        <v>35000000</v>
      </c>
      <c r="E116" s="11"/>
      <c r="F116" s="11"/>
      <c r="G116" s="239">
        <f>SUM(G114:G115)</f>
        <v>80000000</v>
      </c>
    </row>
    <row r="117" spans="2:15" ht="15.4" thickBot="1" x14ac:dyDescent="0.45">
      <c r="B117" s="38" t="s">
        <v>20</v>
      </c>
      <c r="C117" s="6"/>
      <c r="D117" s="12">
        <v>335000000</v>
      </c>
      <c r="E117" s="11"/>
      <c r="F117" s="11"/>
    </row>
    <row r="118" spans="2:15" ht="15.4" thickBot="1" x14ac:dyDescent="0.45"/>
    <row r="119" spans="2:15" ht="15.4" thickBot="1" x14ac:dyDescent="0.45">
      <c r="B119" s="29" t="s">
        <v>34</v>
      </c>
      <c r="C119" s="145" t="s">
        <v>2</v>
      </c>
      <c r="D119" s="146"/>
      <c r="E119" s="146"/>
      <c r="F119" s="28" t="s">
        <v>7</v>
      </c>
      <c r="G119" s="28" t="s">
        <v>8</v>
      </c>
      <c r="H119" s="69"/>
    </row>
    <row r="120" spans="2:15" x14ac:dyDescent="0.4">
      <c r="B120" s="30" t="s">
        <v>85</v>
      </c>
      <c r="C120" s="18" t="s">
        <v>35</v>
      </c>
      <c r="D120" s="19">
        <v>8</v>
      </c>
      <c r="E120" s="20" t="s">
        <v>35</v>
      </c>
      <c r="F120" s="26"/>
      <c r="G120" s="26"/>
      <c r="H120" s="70"/>
    </row>
    <row r="121" spans="2:15" x14ac:dyDescent="0.4">
      <c r="B121" s="31" t="s">
        <v>86</v>
      </c>
      <c r="C121" s="21" t="s">
        <v>120</v>
      </c>
      <c r="D121" s="54"/>
      <c r="E121" s="22"/>
      <c r="F121" s="26">
        <f>+G116</f>
        <v>80000000</v>
      </c>
      <c r="G121" s="26"/>
      <c r="H121" s="70"/>
    </row>
    <row r="122" spans="2:15" ht="15.4" thickBot="1" x14ac:dyDescent="0.45">
      <c r="B122" s="31" t="s">
        <v>87</v>
      </c>
      <c r="C122" s="21"/>
      <c r="D122" s="54" t="s">
        <v>121</v>
      </c>
      <c r="E122" s="22"/>
      <c r="F122" s="26"/>
      <c r="G122" s="26">
        <f>+F121</f>
        <v>80000000</v>
      </c>
      <c r="H122" s="70"/>
    </row>
    <row r="123" spans="2:15" x14ac:dyDescent="0.4">
      <c r="B123" s="31"/>
      <c r="C123" s="214" t="s">
        <v>122</v>
      </c>
      <c r="D123" s="215"/>
      <c r="E123" s="216"/>
      <c r="F123" s="26"/>
      <c r="G123" s="26"/>
      <c r="H123" s="70"/>
    </row>
    <row r="124" spans="2:15" ht="15.4" customHeight="1" thickBot="1" x14ac:dyDescent="0.45">
      <c r="B124" s="17"/>
      <c r="C124" s="211"/>
      <c r="D124" s="212"/>
      <c r="E124" s="213"/>
      <c r="F124" s="27"/>
      <c r="G124" s="27"/>
      <c r="H124" s="60"/>
    </row>
    <row r="125" spans="2:15" ht="15.4" thickBot="1" x14ac:dyDescent="0.45"/>
    <row r="126" spans="2:15" ht="15" customHeight="1" x14ac:dyDescent="0.4">
      <c r="B126" s="130" t="s">
        <v>123</v>
      </c>
      <c r="C126" s="131"/>
      <c r="D126" s="131"/>
      <c r="E126" s="131"/>
      <c r="F126" s="131"/>
      <c r="G126" s="132"/>
    </row>
    <row r="127" spans="2:15" ht="15.4" customHeight="1" x14ac:dyDescent="0.4">
      <c r="B127" s="133"/>
      <c r="C127" s="134"/>
      <c r="D127" s="134"/>
      <c r="E127" s="134"/>
      <c r="F127" s="134"/>
      <c r="G127" s="135"/>
    </row>
    <row r="128" spans="2:15" ht="25.15" thickBot="1" x14ac:dyDescent="0.7">
      <c r="B128" s="136"/>
      <c r="C128" s="137"/>
      <c r="D128" s="137"/>
      <c r="E128" s="137"/>
      <c r="F128" s="137"/>
      <c r="G128" s="138"/>
      <c r="I128" s="240" t="s">
        <v>85</v>
      </c>
      <c r="J128" s="241"/>
      <c r="K128" s="240" t="s">
        <v>125</v>
      </c>
      <c r="M128" s="240" t="s">
        <v>85</v>
      </c>
      <c r="N128" s="241"/>
      <c r="O128" s="240" t="s">
        <v>127</v>
      </c>
    </row>
    <row r="129" spans="2:16" ht="18.399999999999999" customHeight="1" thickBot="1" x14ac:dyDescent="0.7">
      <c r="I129" s="240" t="s">
        <v>124</v>
      </c>
      <c r="J129" s="241"/>
      <c r="K129" s="240"/>
      <c r="M129" s="242" t="s">
        <v>126</v>
      </c>
      <c r="N129" s="243"/>
      <c r="O129" s="244"/>
      <c r="P129" s="245"/>
    </row>
    <row r="130" spans="2:16" ht="25.15" thickBot="1" x14ac:dyDescent="0.7">
      <c r="B130" s="29" t="s">
        <v>34</v>
      </c>
      <c r="C130" s="145" t="s">
        <v>2</v>
      </c>
      <c r="D130" s="146"/>
      <c r="E130" s="146"/>
      <c r="F130" s="28" t="s">
        <v>7</v>
      </c>
      <c r="G130" s="28" t="s">
        <v>8</v>
      </c>
      <c r="H130" s="69"/>
      <c r="I130" s="240"/>
      <c r="J130" s="241"/>
      <c r="K130" s="240"/>
      <c r="M130" s="246" t="s">
        <v>128</v>
      </c>
      <c r="N130" s="247"/>
      <c r="O130" s="247" t="s">
        <v>130</v>
      </c>
      <c r="P130" s="248"/>
    </row>
    <row r="131" spans="2:16" ht="25.15" thickBot="1" x14ac:dyDescent="0.7">
      <c r="B131" s="30" t="s">
        <v>85</v>
      </c>
      <c r="C131" s="18" t="s">
        <v>35</v>
      </c>
      <c r="D131" s="19">
        <v>9</v>
      </c>
      <c r="E131" s="20" t="s">
        <v>35</v>
      </c>
      <c r="F131" s="26"/>
      <c r="G131" s="26"/>
      <c r="H131" s="70"/>
      <c r="I131" s="240"/>
      <c r="J131" s="241"/>
      <c r="K131" s="240"/>
      <c r="M131" s="249" t="s">
        <v>129</v>
      </c>
      <c r="N131" s="250"/>
      <c r="O131" s="250"/>
      <c r="P131" s="251"/>
    </row>
    <row r="132" spans="2:16" x14ac:dyDescent="0.4">
      <c r="B132" s="31" t="s">
        <v>86</v>
      </c>
      <c r="C132" s="42" t="s">
        <v>131</v>
      </c>
      <c r="D132" s="54"/>
      <c r="E132" s="22"/>
      <c r="F132" s="26">
        <v>39000000</v>
      </c>
      <c r="G132" s="26"/>
      <c r="H132" s="70"/>
    </row>
    <row r="133" spans="2:16" ht="15.4" thickBot="1" x14ac:dyDescent="0.45">
      <c r="B133" s="31" t="s">
        <v>87</v>
      </c>
      <c r="C133" s="21"/>
      <c r="D133" s="54" t="s">
        <v>132</v>
      </c>
      <c r="E133" s="22"/>
      <c r="F133" s="26"/>
      <c r="G133" s="26">
        <f>+F132</f>
        <v>39000000</v>
      </c>
      <c r="H133" s="70"/>
    </row>
    <row r="134" spans="2:16" x14ac:dyDescent="0.4">
      <c r="B134" s="31"/>
      <c r="C134" s="214" t="s">
        <v>133</v>
      </c>
      <c r="D134" s="215"/>
      <c r="E134" s="216"/>
      <c r="F134" s="26"/>
      <c r="G134" s="26"/>
      <c r="H134" s="70"/>
    </row>
    <row r="135" spans="2:16" ht="15.4" customHeight="1" thickBot="1" x14ac:dyDescent="0.45">
      <c r="B135" s="17"/>
      <c r="C135" s="211"/>
      <c r="D135" s="212"/>
      <c r="E135" s="213"/>
      <c r="F135" s="27"/>
      <c r="G135" s="27"/>
      <c r="H135" s="60"/>
    </row>
    <row r="136" spans="2:16" ht="15.4" thickBot="1" x14ac:dyDescent="0.45"/>
    <row r="137" spans="2:16" ht="15.4" thickBot="1" x14ac:dyDescent="0.45">
      <c r="B137" s="32" t="s">
        <v>134</v>
      </c>
      <c r="C137" s="33"/>
      <c r="D137" s="33"/>
      <c r="E137" s="33"/>
      <c r="F137" s="33"/>
      <c r="G137" s="33"/>
      <c r="H137" s="34"/>
    </row>
    <row r="138" spans="2:16" ht="15.4" thickBot="1" x14ac:dyDescent="0.45"/>
    <row r="139" spans="2:16" ht="15.4" thickBot="1" x14ac:dyDescent="0.45">
      <c r="B139" s="38" t="s">
        <v>2</v>
      </c>
      <c r="C139" s="107" t="s">
        <v>21</v>
      </c>
      <c r="D139" s="107" t="s">
        <v>22</v>
      </c>
      <c r="E139" s="107" t="s">
        <v>23</v>
      </c>
      <c r="F139" s="66" t="s">
        <v>24</v>
      </c>
      <c r="G139" s="107" t="s">
        <v>3</v>
      </c>
      <c r="H139" s="103" t="s">
        <v>11</v>
      </c>
      <c r="J139" s="63"/>
    </row>
    <row r="140" spans="2:16" x14ac:dyDescent="0.4">
      <c r="B140" s="104" t="s">
        <v>25</v>
      </c>
      <c r="C140" s="108">
        <v>16100000</v>
      </c>
      <c r="D140" s="111" t="s">
        <v>69</v>
      </c>
      <c r="E140" s="111" t="s">
        <v>73</v>
      </c>
      <c r="F140" s="114">
        <f>31-12+1</f>
        <v>20</v>
      </c>
      <c r="G140" s="102">
        <f>+C140/31</f>
        <v>519354.83870967739</v>
      </c>
      <c r="H140" s="102">
        <f>ROUND(+F140*G140,0)</f>
        <v>10387097</v>
      </c>
      <c r="J140" s="64"/>
    </row>
    <row r="141" spans="2:16" x14ac:dyDescent="0.4">
      <c r="B141" s="105" t="s">
        <v>26</v>
      </c>
      <c r="C141" s="109">
        <v>11950000</v>
      </c>
      <c r="D141" s="112" t="s">
        <v>70</v>
      </c>
      <c r="E141" s="112" t="s">
        <v>74</v>
      </c>
      <c r="F141" s="115">
        <f>31-7+1</f>
        <v>25</v>
      </c>
      <c r="G141" s="102">
        <f t="shared" ref="G141:G143" si="0">+C141/31</f>
        <v>385483.87096774194</v>
      </c>
      <c r="H141" s="102">
        <f t="shared" ref="H141:H143" si="1">ROUND(+F141*G141,0)</f>
        <v>9637097</v>
      </c>
      <c r="J141" s="64"/>
    </row>
    <row r="142" spans="2:16" x14ac:dyDescent="0.4">
      <c r="B142" s="105" t="s">
        <v>27</v>
      </c>
      <c r="C142" s="109">
        <v>13200000</v>
      </c>
      <c r="D142" s="112" t="s">
        <v>71</v>
      </c>
      <c r="E142" s="112" t="s">
        <v>75</v>
      </c>
      <c r="F142" s="116">
        <f>31-22+1</f>
        <v>10</v>
      </c>
      <c r="G142" s="102">
        <f t="shared" si="0"/>
        <v>425806.45161290321</v>
      </c>
      <c r="H142" s="102">
        <f t="shared" si="1"/>
        <v>4258065</v>
      </c>
      <c r="J142" s="64"/>
    </row>
    <row r="143" spans="2:16" ht="15.4" thickBot="1" x14ac:dyDescent="0.45">
      <c r="B143" s="106" t="s">
        <v>28</v>
      </c>
      <c r="C143" s="110">
        <v>1900000</v>
      </c>
      <c r="D143" s="113" t="s">
        <v>72</v>
      </c>
      <c r="E143" s="113" t="s">
        <v>76</v>
      </c>
      <c r="F143" s="117">
        <f>31-1+1</f>
        <v>31</v>
      </c>
      <c r="G143" s="102">
        <f t="shared" si="0"/>
        <v>61290.322580645159</v>
      </c>
      <c r="H143" s="102">
        <f t="shared" si="1"/>
        <v>1900000</v>
      </c>
      <c r="J143" s="64"/>
    </row>
    <row r="144" spans="2:16" ht="15.4" thickBot="1" x14ac:dyDescent="0.45">
      <c r="B144" s="127" t="s">
        <v>20</v>
      </c>
      <c r="C144" s="128"/>
      <c r="D144" s="128"/>
      <c r="E144" s="128"/>
      <c r="F144" s="128"/>
      <c r="G144" s="129"/>
      <c r="H144" s="120">
        <f>SUM(H140:H143)</f>
        <v>26182259</v>
      </c>
      <c r="J144" s="65"/>
    </row>
    <row r="145" spans="2:10" ht="15.4" thickBot="1" x14ac:dyDescent="0.45">
      <c r="J145" s="60"/>
    </row>
    <row r="146" spans="2:10" ht="15.4" thickBot="1" x14ac:dyDescent="0.45">
      <c r="B146" s="29" t="s">
        <v>34</v>
      </c>
      <c r="C146" s="145" t="s">
        <v>2</v>
      </c>
      <c r="D146" s="146"/>
      <c r="E146" s="146"/>
      <c r="F146" s="28" t="s">
        <v>7</v>
      </c>
      <c r="G146" s="28" t="s">
        <v>8</v>
      </c>
      <c r="H146" s="69"/>
    </row>
    <row r="147" spans="2:10" x14ac:dyDescent="0.4">
      <c r="B147" s="30" t="s">
        <v>85</v>
      </c>
      <c r="C147" s="18" t="s">
        <v>35</v>
      </c>
      <c r="D147" s="19">
        <v>10</v>
      </c>
      <c r="E147" s="20" t="s">
        <v>35</v>
      </c>
      <c r="F147" s="26"/>
      <c r="G147" s="26"/>
      <c r="H147" s="70"/>
    </row>
    <row r="148" spans="2:10" x14ac:dyDescent="0.4">
      <c r="B148" s="31" t="s">
        <v>86</v>
      </c>
      <c r="C148" s="42" t="s">
        <v>135</v>
      </c>
      <c r="D148" s="54"/>
      <c r="E148" s="22"/>
      <c r="F148" s="26">
        <f>+H140</f>
        <v>10387097</v>
      </c>
      <c r="G148" s="26"/>
      <c r="H148" s="70"/>
    </row>
    <row r="149" spans="2:10" x14ac:dyDescent="0.4">
      <c r="B149" s="31" t="str">
        <f>+B148</f>
        <v>Gasto</v>
      </c>
      <c r="C149" s="42" t="s">
        <v>136</v>
      </c>
      <c r="D149" s="54" t="s">
        <v>139</v>
      </c>
      <c r="E149" s="22"/>
      <c r="F149" s="26">
        <f>+H141</f>
        <v>9637097</v>
      </c>
      <c r="G149" s="26"/>
      <c r="H149" s="70"/>
    </row>
    <row r="150" spans="2:10" x14ac:dyDescent="0.4">
      <c r="B150" s="31" t="str">
        <f>+B149</f>
        <v>Gasto</v>
      </c>
      <c r="C150" s="42" t="s">
        <v>137</v>
      </c>
      <c r="D150" s="54"/>
      <c r="E150" s="22"/>
      <c r="F150" s="26">
        <f>+H142</f>
        <v>4258065</v>
      </c>
      <c r="G150" s="26"/>
      <c r="H150" s="70"/>
    </row>
    <row r="151" spans="2:10" x14ac:dyDescent="0.4">
      <c r="B151" s="31" t="str">
        <f>+B150</f>
        <v>Gasto</v>
      </c>
      <c r="C151" s="42" t="s">
        <v>138</v>
      </c>
      <c r="D151" s="54"/>
      <c r="E151" s="22"/>
      <c r="F151" s="26">
        <f>+H143</f>
        <v>1900000</v>
      </c>
      <c r="G151" s="26"/>
      <c r="H151" s="70"/>
    </row>
    <row r="152" spans="2:10" ht="15.4" thickBot="1" x14ac:dyDescent="0.45">
      <c r="B152" s="31" t="s">
        <v>87</v>
      </c>
      <c r="C152" s="21"/>
      <c r="D152" s="54" t="s">
        <v>140</v>
      </c>
      <c r="E152" s="22"/>
      <c r="F152" s="26"/>
      <c r="G152" s="26">
        <f>+F148+F149+F150+F151</f>
        <v>26182259</v>
      </c>
      <c r="H152" s="70"/>
    </row>
    <row r="153" spans="2:10" x14ac:dyDescent="0.4">
      <c r="B153" s="31"/>
      <c r="C153" s="214" t="s">
        <v>141</v>
      </c>
      <c r="D153" s="215"/>
      <c r="E153" s="216"/>
      <c r="F153" s="26"/>
      <c r="G153" s="26"/>
      <c r="H153" s="70"/>
    </row>
    <row r="154" spans="2:10" ht="15.4" thickBot="1" x14ac:dyDescent="0.45">
      <c r="B154" s="17"/>
      <c r="C154" s="211"/>
      <c r="D154" s="212"/>
      <c r="E154" s="213"/>
      <c r="F154" s="27"/>
      <c r="G154" s="27"/>
      <c r="H154" s="60"/>
    </row>
    <row r="155" spans="2:10" ht="15.4" thickBot="1" x14ac:dyDescent="0.45"/>
    <row r="156" spans="2:10" ht="15" customHeight="1" x14ac:dyDescent="0.4">
      <c r="B156" s="130" t="s">
        <v>142</v>
      </c>
      <c r="C156" s="131"/>
      <c r="D156" s="131"/>
      <c r="E156" s="131"/>
      <c r="F156" s="131"/>
      <c r="G156" s="132"/>
    </row>
    <row r="157" spans="2:10" ht="15.4" customHeight="1" x14ac:dyDescent="0.4">
      <c r="B157" s="133"/>
      <c r="C157" s="134"/>
      <c r="D157" s="134"/>
      <c r="E157" s="134"/>
      <c r="F157" s="134"/>
      <c r="G157" s="135"/>
    </row>
    <row r="158" spans="2:10" ht="15.4" customHeight="1" thickBot="1" x14ac:dyDescent="0.45">
      <c r="B158" s="136"/>
      <c r="C158" s="137"/>
      <c r="D158" s="137"/>
      <c r="E158" s="137"/>
      <c r="F158" s="137"/>
      <c r="G158" s="138"/>
    </row>
    <row r="159" spans="2:10" ht="15.4" thickBot="1" x14ac:dyDescent="0.45"/>
    <row r="160" spans="2:10" ht="15.4" thickBot="1" x14ac:dyDescent="0.45">
      <c r="B160" s="29" t="s">
        <v>34</v>
      </c>
      <c r="C160" s="145" t="s">
        <v>2</v>
      </c>
      <c r="D160" s="146"/>
      <c r="E160" s="146"/>
      <c r="F160" s="28" t="s">
        <v>7</v>
      </c>
      <c r="G160" s="28" t="s">
        <v>8</v>
      </c>
      <c r="H160" s="69"/>
    </row>
    <row r="161" spans="2:8" x14ac:dyDescent="0.4">
      <c r="B161" s="30" t="s">
        <v>85</v>
      </c>
      <c r="C161" s="18" t="s">
        <v>35</v>
      </c>
      <c r="D161" s="19">
        <v>11</v>
      </c>
      <c r="E161" s="20" t="s">
        <v>35</v>
      </c>
      <c r="F161" s="26"/>
      <c r="G161" s="26"/>
      <c r="H161" s="70"/>
    </row>
    <row r="162" spans="2:8" x14ac:dyDescent="0.4">
      <c r="B162" s="31" t="s">
        <v>86</v>
      </c>
      <c r="C162" s="42" t="s">
        <v>143</v>
      </c>
      <c r="D162" s="54"/>
      <c r="E162" s="22"/>
      <c r="F162" s="26">
        <f>950000000*0.035</f>
        <v>33250000.000000004</v>
      </c>
      <c r="G162" s="26"/>
      <c r="H162" s="70"/>
    </row>
    <row r="163" spans="2:8" ht="15.4" thickBot="1" x14ac:dyDescent="0.45">
      <c r="B163" s="31" t="s">
        <v>87</v>
      </c>
      <c r="C163" s="21"/>
      <c r="D163" s="73" t="s">
        <v>144</v>
      </c>
      <c r="E163" s="22"/>
      <c r="F163" s="26"/>
      <c r="G163" s="26">
        <f>+F162</f>
        <v>33250000.000000004</v>
      </c>
      <c r="H163" s="70"/>
    </row>
    <row r="164" spans="2:8" x14ac:dyDescent="0.4">
      <c r="B164" s="31"/>
      <c r="C164" s="214" t="s">
        <v>151</v>
      </c>
      <c r="D164" s="215"/>
      <c r="E164" s="216"/>
      <c r="F164" s="26"/>
      <c r="G164" s="26"/>
      <c r="H164" s="70"/>
    </row>
    <row r="165" spans="2:8" x14ac:dyDescent="0.4">
      <c r="B165" s="31"/>
      <c r="C165" s="208"/>
      <c r="D165" s="209"/>
      <c r="E165" s="210"/>
      <c r="F165" s="26"/>
      <c r="G165" s="26"/>
      <c r="H165" s="70"/>
    </row>
    <row r="166" spans="2:8" ht="15.4" thickBot="1" x14ac:dyDescent="0.45">
      <c r="B166" s="17"/>
      <c r="C166" s="211"/>
      <c r="D166" s="212"/>
      <c r="E166" s="213"/>
      <c r="F166" s="27"/>
      <c r="G166" s="27"/>
      <c r="H166" s="60"/>
    </row>
    <row r="167" spans="2:8" ht="15.4" thickBot="1" x14ac:dyDescent="0.45"/>
    <row r="168" spans="2:8" ht="15.4" thickBot="1" x14ac:dyDescent="0.45">
      <c r="B168" s="29" t="s">
        <v>34</v>
      </c>
      <c r="C168" s="145" t="s">
        <v>2</v>
      </c>
      <c r="D168" s="146"/>
      <c r="E168" s="146"/>
      <c r="F168" s="28" t="s">
        <v>7</v>
      </c>
      <c r="G168" s="28" t="s">
        <v>8</v>
      </c>
    </row>
    <row r="169" spans="2:8" x14ac:dyDescent="0.4">
      <c r="B169" s="30" t="s">
        <v>145</v>
      </c>
      <c r="C169" s="18" t="s">
        <v>35</v>
      </c>
      <c r="D169" s="19">
        <v>12</v>
      </c>
      <c r="E169" s="20" t="s">
        <v>35</v>
      </c>
      <c r="F169" s="26"/>
      <c r="G169" s="26"/>
    </row>
    <row r="170" spans="2:8" x14ac:dyDescent="0.4">
      <c r="B170" s="31" t="s">
        <v>87</v>
      </c>
      <c r="C170" s="42" t="str">
        <f>+D163</f>
        <v>Provisión Medioambiental</v>
      </c>
      <c r="D170" s="54"/>
      <c r="E170" s="22"/>
      <c r="F170" s="26">
        <f>+G163</f>
        <v>33250000.000000004</v>
      </c>
      <c r="G170" s="26"/>
    </row>
    <row r="171" spans="2:8" ht="15.4" thickBot="1" x14ac:dyDescent="0.45">
      <c r="B171" s="31" t="s">
        <v>111</v>
      </c>
      <c r="C171" s="21"/>
      <c r="D171" s="73" t="s">
        <v>146</v>
      </c>
      <c r="E171" s="22"/>
      <c r="F171" s="26"/>
      <c r="G171" s="26">
        <f>+F170</f>
        <v>33250000.000000004</v>
      </c>
    </row>
    <row r="172" spans="2:8" x14ac:dyDescent="0.4">
      <c r="B172" s="31"/>
      <c r="C172" s="214" t="s">
        <v>147</v>
      </c>
      <c r="D172" s="215"/>
      <c r="E172" s="216"/>
      <c r="F172" s="26"/>
      <c r="G172" s="26"/>
    </row>
    <row r="173" spans="2:8" ht="15.4" thickBot="1" x14ac:dyDescent="0.45">
      <c r="B173" s="17"/>
      <c r="C173" s="211"/>
      <c r="D173" s="212"/>
      <c r="E173" s="213"/>
      <c r="F173" s="27"/>
      <c r="G173" s="27"/>
    </row>
    <row r="174" spans="2:8" ht="15.4" thickBot="1" x14ac:dyDescent="0.45"/>
    <row r="175" spans="2:8" ht="15" customHeight="1" x14ac:dyDescent="0.4">
      <c r="B175" s="130" t="s">
        <v>59</v>
      </c>
      <c r="C175" s="131"/>
      <c r="D175" s="131"/>
      <c r="E175" s="131"/>
      <c r="F175" s="131"/>
      <c r="G175" s="132"/>
    </row>
    <row r="176" spans="2:8" ht="15.4" customHeight="1" x14ac:dyDescent="0.4">
      <c r="B176" s="133"/>
      <c r="C176" s="134"/>
      <c r="D176" s="134"/>
      <c r="E176" s="134"/>
      <c r="F176" s="134"/>
      <c r="G176" s="135"/>
    </row>
    <row r="177" spans="2:8" ht="15.4" customHeight="1" thickBot="1" x14ac:dyDescent="0.45">
      <c r="B177" s="136"/>
      <c r="C177" s="137"/>
      <c r="D177" s="137"/>
      <c r="E177" s="137"/>
      <c r="F177" s="137"/>
      <c r="G177" s="138"/>
    </row>
    <row r="178" spans="2:8" ht="15.4" thickBot="1" x14ac:dyDescent="0.45"/>
    <row r="179" spans="2:8" ht="15.4" thickBot="1" x14ac:dyDescent="0.45">
      <c r="B179" s="124" t="s">
        <v>2</v>
      </c>
      <c r="C179" s="255">
        <v>2026</v>
      </c>
      <c r="D179" s="258">
        <v>2025</v>
      </c>
      <c r="E179" s="252">
        <v>2024</v>
      </c>
      <c r="F179" s="252">
        <v>2023</v>
      </c>
      <c r="G179" s="125">
        <v>2022</v>
      </c>
      <c r="H179" s="121"/>
    </row>
    <row r="180" spans="2:8" ht="15.4" thickBot="1" x14ac:dyDescent="0.45">
      <c r="B180" s="13" t="s">
        <v>29</v>
      </c>
      <c r="C180" s="256" t="s">
        <v>30</v>
      </c>
      <c r="D180" s="259">
        <v>11300000</v>
      </c>
      <c r="E180" s="253">
        <v>21300000</v>
      </c>
      <c r="F180" s="253">
        <v>11100000</v>
      </c>
      <c r="G180" s="9">
        <v>11100000</v>
      </c>
      <c r="H180" s="122"/>
    </row>
    <row r="181" spans="2:8" ht="15.4" thickBot="1" x14ac:dyDescent="0.45">
      <c r="B181" s="13" t="s">
        <v>31</v>
      </c>
      <c r="C181" s="256" t="s">
        <v>30</v>
      </c>
      <c r="D181" s="259">
        <v>25500000</v>
      </c>
      <c r="E181" s="253">
        <v>19000000</v>
      </c>
      <c r="F181" s="253">
        <v>25800000</v>
      </c>
      <c r="G181" s="9">
        <v>25800000</v>
      </c>
      <c r="H181" s="122"/>
    </row>
    <row r="182" spans="2:8" ht="15.4" thickBot="1" x14ac:dyDescent="0.45">
      <c r="B182" s="13" t="s">
        <v>32</v>
      </c>
      <c r="C182" s="256" t="s">
        <v>30</v>
      </c>
      <c r="D182" s="259">
        <v>18250000</v>
      </c>
      <c r="E182" s="253">
        <v>28320000</v>
      </c>
      <c r="F182" s="253">
        <v>18500000</v>
      </c>
      <c r="G182" s="9">
        <v>38500000</v>
      </c>
      <c r="H182" s="122"/>
    </row>
    <row r="183" spans="2:8" ht="15.4" thickBot="1" x14ac:dyDescent="0.45">
      <c r="B183" s="14" t="s">
        <v>6</v>
      </c>
      <c r="C183" s="257" t="s">
        <v>30</v>
      </c>
      <c r="D183" s="260">
        <f>SUM(D179:D182)</f>
        <v>55052025</v>
      </c>
      <c r="E183" s="254">
        <f t="shared" ref="E183:G183" si="2">SUM(E179:E182)</f>
        <v>68622024</v>
      </c>
      <c r="F183" s="254">
        <f t="shared" si="2"/>
        <v>55402023</v>
      </c>
      <c r="G183" s="16">
        <f t="shared" si="2"/>
        <v>75402022</v>
      </c>
      <c r="H183" s="123"/>
    </row>
    <row r="184" spans="2:8" ht="15.4" thickBot="1" x14ac:dyDescent="0.45">
      <c r="B184" s="126"/>
      <c r="C184" s="121"/>
      <c r="D184" s="261"/>
      <c r="E184" s="262">
        <f>ROUND(+(D183+E183+F183)/3,0)</f>
        <v>59692024</v>
      </c>
      <c r="F184" s="254"/>
      <c r="G184" s="123"/>
      <c r="H184" s="123"/>
    </row>
    <row r="185" spans="2:8" ht="15.4" thickBot="1" x14ac:dyDescent="0.45"/>
    <row r="186" spans="2:8" ht="15.4" thickBot="1" x14ac:dyDescent="0.45">
      <c r="B186" s="29" t="s">
        <v>34</v>
      </c>
      <c r="C186" s="145" t="s">
        <v>2</v>
      </c>
      <c r="D186" s="146"/>
      <c r="E186" s="146"/>
      <c r="F186" s="28" t="s">
        <v>7</v>
      </c>
      <c r="G186" s="28" t="s">
        <v>8</v>
      </c>
      <c r="H186" s="69"/>
    </row>
    <row r="187" spans="2:8" x14ac:dyDescent="0.4">
      <c r="B187" s="30" t="s">
        <v>85</v>
      </c>
      <c r="C187" s="18" t="s">
        <v>35</v>
      </c>
      <c r="D187" s="19">
        <v>13</v>
      </c>
      <c r="E187" s="20" t="s">
        <v>35</v>
      </c>
      <c r="F187" s="26"/>
      <c r="G187" s="26"/>
      <c r="H187" s="70"/>
    </row>
    <row r="188" spans="2:8" x14ac:dyDescent="0.4">
      <c r="B188" s="31" t="s">
        <v>86</v>
      </c>
      <c r="C188" s="21" t="s">
        <v>148</v>
      </c>
      <c r="D188" s="54"/>
      <c r="E188" s="22"/>
      <c r="F188" s="26">
        <f>+E184</f>
        <v>59692024</v>
      </c>
      <c r="G188" s="26"/>
      <c r="H188" s="70"/>
    </row>
    <row r="189" spans="2:8" ht="15.4" thickBot="1" x14ac:dyDescent="0.45">
      <c r="B189" s="31" t="s">
        <v>87</v>
      </c>
      <c r="C189" s="21"/>
      <c r="D189" s="54" t="s">
        <v>149</v>
      </c>
      <c r="E189" s="22"/>
      <c r="F189" s="26"/>
      <c r="G189" s="26">
        <f>+F188</f>
        <v>59692024</v>
      </c>
      <c r="H189" s="70"/>
    </row>
    <row r="190" spans="2:8" x14ac:dyDescent="0.4">
      <c r="B190" s="31"/>
      <c r="C190" s="214" t="s">
        <v>150</v>
      </c>
      <c r="D190" s="215"/>
      <c r="E190" s="216"/>
      <c r="F190" s="26"/>
      <c r="G190" s="26"/>
      <c r="H190" s="70"/>
    </row>
    <row r="191" spans="2:8" x14ac:dyDescent="0.4">
      <c r="B191" s="31"/>
      <c r="C191" s="208"/>
      <c r="D191" s="209"/>
      <c r="E191" s="210"/>
      <c r="F191" s="26"/>
      <c r="G191" s="26"/>
      <c r="H191" s="70"/>
    </row>
    <row r="192" spans="2:8" ht="15.4" thickBot="1" x14ac:dyDescent="0.45">
      <c r="B192" s="17"/>
      <c r="C192" s="211"/>
      <c r="D192" s="212"/>
      <c r="E192" s="213"/>
      <c r="F192" s="27"/>
      <c r="G192" s="27"/>
      <c r="H192" s="60"/>
    </row>
  </sheetData>
  <mergeCells count="41">
    <mergeCell ref="C172:E173"/>
    <mergeCell ref="C190:E192"/>
    <mergeCell ref="C134:E135"/>
    <mergeCell ref="C153:E154"/>
    <mergeCell ref="C164:E166"/>
    <mergeCell ref="C168:E168"/>
    <mergeCell ref="C81:E82"/>
    <mergeCell ref="C93:E94"/>
    <mergeCell ref="C104:E105"/>
    <mergeCell ref="C123:E124"/>
    <mergeCell ref="C186:E186"/>
    <mergeCell ref="C130:E130"/>
    <mergeCell ref="C146:E146"/>
    <mergeCell ref="C36:E36"/>
    <mergeCell ref="C66:E66"/>
    <mergeCell ref="C78:E78"/>
    <mergeCell ref="C89:E89"/>
    <mergeCell ref="C96:E96"/>
    <mergeCell ref="B84:G87"/>
    <mergeCell ref="C47:E47"/>
    <mergeCell ref="C59:E59"/>
    <mergeCell ref="B73:G76"/>
    <mergeCell ref="B55:G57"/>
    <mergeCell ref="B53:G54"/>
    <mergeCell ref="B43:G45"/>
    <mergeCell ref="C40:E41"/>
    <mergeCell ref="B144:G144"/>
    <mergeCell ref="B156:G158"/>
    <mergeCell ref="B175:G177"/>
    <mergeCell ref="B5:F5"/>
    <mergeCell ref="C7:F7"/>
    <mergeCell ref="B34:J34"/>
    <mergeCell ref="B116:C116"/>
    <mergeCell ref="B126:G128"/>
    <mergeCell ref="C119:E119"/>
    <mergeCell ref="C160:E160"/>
    <mergeCell ref="C49:D49"/>
    <mergeCell ref="C50:E51"/>
    <mergeCell ref="C63:E64"/>
    <mergeCell ref="C70:E71"/>
    <mergeCell ref="C80:D8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417F-1C5E-4429-8B58-7B2A6AEC9A1C}">
  <dimension ref="B1:K169"/>
  <sheetViews>
    <sheetView topLeftCell="A156" workbookViewId="0">
      <selection activeCell="C172" sqref="C172"/>
    </sheetView>
  </sheetViews>
  <sheetFormatPr baseColWidth="10" defaultColWidth="11.53125" defaultRowHeight="15" x14ac:dyDescent="0.4"/>
  <cols>
    <col min="1" max="1" width="1.86328125" style="1" customWidth="1"/>
    <col min="2" max="2" width="18.06640625" style="1" customWidth="1"/>
    <col min="3" max="3" width="19.265625" style="1" customWidth="1"/>
    <col min="4" max="4" width="21.33203125" style="1" customWidth="1"/>
    <col min="5" max="6" width="25.19921875" style="1" bestFit="1" customWidth="1"/>
    <col min="7" max="7" width="20.73046875" style="1" customWidth="1"/>
    <col min="8" max="8" width="14.59765625" style="1" bestFit="1" customWidth="1"/>
    <col min="9" max="9" width="13" style="1" bestFit="1" customWidth="1"/>
    <col min="10" max="10" width="7.53125" style="40" bestFit="1" customWidth="1"/>
    <col min="11" max="11" width="10.796875" style="1" bestFit="1" customWidth="1"/>
    <col min="12" max="16384" width="11.53125" style="1"/>
  </cols>
  <sheetData>
    <row r="1" spans="2:11" x14ac:dyDescent="0.4">
      <c r="B1" s="2" t="s">
        <v>42</v>
      </c>
      <c r="I1" s="40"/>
      <c r="J1" s="1"/>
    </row>
    <row r="2" spans="2:11" x14ac:dyDescent="0.4">
      <c r="B2" s="3"/>
      <c r="I2" s="40"/>
      <c r="J2" s="1"/>
    </row>
    <row r="3" spans="2:11" x14ac:dyDescent="0.4">
      <c r="B3" s="3" t="s">
        <v>43</v>
      </c>
      <c r="I3" s="40"/>
      <c r="J3" s="1"/>
    </row>
    <row r="4" spans="2:11" ht="15.4" thickBot="1" x14ac:dyDescent="0.45">
      <c r="B4" s="3"/>
      <c r="I4" s="40"/>
      <c r="J4" s="1"/>
    </row>
    <row r="5" spans="2:11" ht="15.75" customHeight="1" thickBot="1" x14ac:dyDescent="0.45">
      <c r="B5" s="139" t="s">
        <v>33</v>
      </c>
      <c r="C5" s="140"/>
      <c r="D5" s="140"/>
      <c r="E5" s="140"/>
      <c r="F5" s="141"/>
      <c r="I5" s="40"/>
      <c r="J5" s="1"/>
    </row>
    <row r="6" spans="2:11" x14ac:dyDescent="0.4">
      <c r="I6" s="40"/>
      <c r="J6" s="1"/>
    </row>
    <row r="7" spans="2:11" ht="15.75" customHeight="1" thickBot="1" x14ac:dyDescent="0.45">
      <c r="B7" s="39"/>
      <c r="C7" s="142" t="s">
        <v>1</v>
      </c>
      <c r="D7" s="143"/>
      <c r="E7" s="143"/>
      <c r="F7" s="144"/>
      <c r="G7" s="39"/>
      <c r="H7" s="39"/>
      <c r="I7" s="41"/>
      <c r="J7" s="39"/>
      <c r="K7" s="39"/>
    </row>
    <row r="8" spans="2:11" ht="15.4" thickBot="1" x14ac:dyDescent="0.45">
      <c r="B8" s="74" t="s">
        <v>2</v>
      </c>
      <c r="C8" s="75" t="s">
        <v>45</v>
      </c>
      <c r="D8" s="75" t="s">
        <v>46</v>
      </c>
      <c r="E8" s="75" t="s">
        <v>48</v>
      </c>
      <c r="F8" s="75" t="s">
        <v>47</v>
      </c>
      <c r="G8" s="75" t="s">
        <v>3</v>
      </c>
      <c r="H8" s="75" t="s">
        <v>4</v>
      </c>
      <c r="I8" s="76" t="s">
        <v>5</v>
      </c>
      <c r="J8" s="92" t="s">
        <v>6</v>
      </c>
      <c r="K8" s="49" t="s">
        <v>0</v>
      </c>
    </row>
    <row r="9" spans="2:11" x14ac:dyDescent="0.4">
      <c r="B9" s="89" t="s">
        <v>41</v>
      </c>
      <c r="C9" s="77"/>
      <c r="D9" s="77"/>
      <c r="E9" s="77"/>
      <c r="F9" s="77"/>
      <c r="G9" s="77"/>
      <c r="H9" s="77"/>
      <c r="I9" s="90"/>
      <c r="J9" s="93"/>
      <c r="K9" s="97"/>
    </row>
    <row r="10" spans="2:11" x14ac:dyDescent="0.4">
      <c r="B10" s="78" t="s">
        <v>36</v>
      </c>
      <c r="C10" s="52">
        <v>6300000</v>
      </c>
      <c r="D10" s="52">
        <f>+C10</f>
        <v>6300000</v>
      </c>
      <c r="E10" s="52">
        <f>+D10</f>
        <v>6300000</v>
      </c>
      <c r="F10" s="52">
        <f>+E10</f>
        <v>6300000</v>
      </c>
      <c r="G10" s="50"/>
      <c r="H10" s="50"/>
      <c r="I10" s="53"/>
      <c r="J10" s="94"/>
      <c r="K10" s="98"/>
    </row>
    <row r="11" spans="2:11" x14ac:dyDescent="0.4">
      <c r="B11" s="78" t="s">
        <v>63</v>
      </c>
      <c r="C11" s="52">
        <v>200000</v>
      </c>
      <c r="D11" s="52">
        <v>250000</v>
      </c>
      <c r="E11" s="52">
        <v>800000</v>
      </c>
      <c r="F11" s="52">
        <v>650000</v>
      </c>
      <c r="G11" s="51"/>
      <c r="H11" s="51"/>
      <c r="I11" s="53">
        <v>32</v>
      </c>
      <c r="J11" s="94"/>
      <c r="K11" s="98"/>
    </row>
    <row r="12" spans="2:11" x14ac:dyDescent="0.4">
      <c r="B12" s="78" t="s">
        <v>38</v>
      </c>
      <c r="C12" s="52">
        <v>197918</v>
      </c>
      <c r="D12" s="52">
        <v>197918</v>
      </c>
      <c r="E12" s="52">
        <v>197918</v>
      </c>
      <c r="F12" s="52">
        <v>197918</v>
      </c>
      <c r="G12" s="51"/>
      <c r="H12" s="51"/>
      <c r="I12" s="53"/>
      <c r="J12" s="94"/>
      <c r="K12" s="98"/>
    </row>
    <row r="13" spans="2:11" ht="15.4" thickBot="1" x14ac:dyDescent="0.45">
      <c r="B13" s="79" t="s">
        <v>44</v>
      </c>
      <c r="C13" s="80">
        <v>320000</v>
      </c>
      <c r="D13" s="80">
        <f>+C13</f>
        <v>320000</v>
      </c>
      <c r="E13" s="80">
        <f>+D13</f>
        <v>320000</v>
      </c>
      <c r="F13" s="80">
        <f>+E13</f>
        <v>320000</v>
      </c>
      <c r="G13" s="81"/>
      <c r="H13" s="81"/>
      <c r="I13" s="82"/>
      <c r="J13" s="95"/>
      <c r="K13" s="99"/>
    </row>
    <row r="14" spans="2:11" ht="7.15" customHeight="1" thickBot="1" x14ac:dyDescent="0.45">
      <c r="B14" s="84"/>
      <c r="C14" s="85"/>
      <c r="D14" s="85"/>
      <c r="E14" s="85"/>
      <c r="F14" s="85"/>
      <c r="G14" s="86"/>
      <c r="H14" s="86"/>
      <c r="I14" s="87"/>
      <c r="J14" s="96"/>
      <c r="K14" s="100"/>
    </row>
    <row r="15" spans="2:11" x14ac:dyDescent="0.4">
      <c r="B15" s="89" t="s">
        <v>49</v>
      </c>
      <c r="C15" s="77"/>
      <c r="D15" s="77"/>
      <c r="E15" s="77"/>
      <c r="F15" s="77"/>
      <c r="G15" s="83"/>
      <c r="H15" s="83"/>
      <c r="I15" s="90"/>
      <c r="J15" s="93"/>
      <c r="K15" s="97"/>
    </row>
    <row r="16" spans="2:11" x14ac:dyDescent="0.4">
      <c r="B16" s="78" t="s">
        <v>36</v>
      </c>
      <c r="C16" s="52">
        <v>1750000</v>
      </c>
      <c r="D16" s="52">
        <f>+C16</f>
        <v>1750000</v>
      </c>
      <c r="E16" s="52">
        <f>+D16</f>
        <v>1750000</v>
      </c>
      <c r="F16" s="52">
        <f>+E16</f>
        <v>1750000</v>
      </c>
      <c r="G16" s="51"/>
      <c r="H16" s="51"/>
      <c r="I16" s="53"/>
      <c r="J16" s="94"/>
      <c r="K16" s="98"/>
    </row>
    <row r="17" spans="2:11" x14ac:dyDescent="0.4">
      <c r="B17" s="78" t="s">
        <v>62</v>
      </c>
      <c r="C17" s="52">
        <v>250000</v>
      </c>
      <c r="D17" s="52">
        <f>+C17</f>
        <v>250000</v>
      </c>
      <c r="E17" s="52">
        <v>600000</v>
      </c>
      <c r="F17" s="52">
        <v>200000</v>
      </c>
      <c r="G17" s="51"/>
      <c r="H17" s="51"/>
      <c r="I17" s="53">
        <v>19</v>
      </c>
      <c r="J17" s="94"/>
      <c r="K17" s="98"/>
    </row>
    <row r="18" spans="2:11" x14ac:dyDescent="0.4">
      <c r="B18" s="78" t="s">
        <v>39</v>
      </c>
      <c r="C18" s="52">
        <v>850000</v>
      </c>
      <c r="D18" s="51">
        <v>100000</v>
      </c>
      <c r="E18" s="52">
        <v>70000</v>
      </c>
      <c r="F18" s="52">
        <v>1000000</v>
      </c>
      <c r="G18" s="51"/>
      <c r="H18" s="51"/>
      <c r="I18" s="53"/>
      <c r="J18" s="94"/>
      <c r="K18" s="98"/>
    </row>
    <row r="19" spans="2:11" x14ac:dyDescent="0.4">
      <c r="B19" s="78" t="s">
        <v>38</v>
      </c>
      <c r="C19" s="52">
        <v>197918</v>
      </c>
      <c r="D19" s="52">
        <v>197918</v>
      </c>
      <c r="E19" s="52">
        <v>197918</v>
      </c>
      <c r="F19" s="52">
        <v>197918</v>
      </c>
      <c r="G19" s="51"/>
      <c r="H19" s="51"/>
      <c r="I19" s="53"/>
      <c r="J19" s="94"/>
      <c r="K19" s="98"/>
    </row>
    <row r="20" spans="2:11" ht="15.4" thickBot="1" x14ac:dyDescent="0.45">
      <c r="B20" s="79" t="s">
        <v>44</v>
      </c>
      <c r="C20" s="80">
        <v>130000</v>
      </c>
      <c r="D20" s="80">
        <v>130000</v>
      </c>
      <c r="E20" s="80">
        <v>130000</v>
      </c>
      <c r="F20" s="80">
        <v>130000</v>
      </c>
      <c r="G20" s="81"/>
      <c r="H20" s="81"/>
      <c r="I20" s="82"/>
      <c r="J20" s="95"/>
      <c r="K20" s="99"/>
    </row>
    <row r="21" spans="2:11" ht="5.25" customHeight="1" thickBot="1" x14ac:dyDescent="0.45">
      <c r="B21" s="88"/>
      <c r="C21" s="85"/>
      <c r="D21" s="85"/>
      <c r="E21" s="85"/>
      <c r="F21" s="85"/>
      <c r="G21" s="86"/>
      <c r="H21" s="86"/>
      <c r="I21" s="87"/>
      <c r="J21" s="96"/>
      <c r="K21" s="100"/>
    </row>
    <row r="22" spans="2:11" x14ac:dyDescent="0.4">
      <c r="B22" s="89" t="s">
        <v>60</v>
      </c>
      <c r="C22" s="77"/>
      <c r="D22" s="77"/>
      <c r="E22" s="77"/>
      <c r="F22" s="77"/>
      <c r="G22" s="83"/>
      <c r="H22" s="83"/>
      <c r="I22" s="90"/>
      <c r="J22" s="93"/>
      <c r="K22" s="97"/>
    </row>
    <row r="23" spans="2:11" x14ac:dyDescent="0.4">
      <c r="B23" s="78" t="s">
        <v>36</v>
      </c>
      <c r="C23" s="52">
        <v>1350000</v>
      </c>
      <c r="D23" s="52">
        <f>+C23</f>
        <v>1350000</v>
      </c>
      <c r="E23" s="52">
        <f>+D23</f>
        <v>1350000</v>
      </c>
      <c r="F23" s="52">
        <f>+E23</f>
        <v>1350000</v>
      </c>
      <c r="G23" s="51"/>
      <c r="H23" s="51"/>
      <c r="I23" s="53"/>
      <c r="J23" s="94"/>
      <c r="K23" s="98"/>
    </row>
    <row r="24" spans="2:11" x14ac:dyDescent="0.4">
      <c r="B24" s="78" t="s">
        <v>39</v>
      </c>
      <c r="C24" s="52">
        <v>500000</v>
      </c>
      <c r="D24" s="52">
        <v>400000</v>
      </c>
      <c r="E24" s="52">
        <v>350000</v>
      </c>
      <c r="F24" s="52">
        <v>650000</v>
      </c>
      <c r="G24" s="51"/>
      <c r="H24" s="51"/>
      <c r="I24" s="53">
        <v>13</v>
      </c>
      <c r="J24" s="94"/>
      <c r="K24" s="98"/>
    </row>
    <row r="25" spans="2:11" x14ac:dyDescent="0.4">
      <c r="B25" s="78" t="s">
        <v>44</v>
      </c>
      <c r="C25" s="52">
        <v>120000</v>
      </c>
      <c r="D25" s="52">
        <v>120000</v>
      </c>
      <c r="E25" s="52">
        <v>120000</v>
      </c>
      <c r="F25" s="52">
        <v>120000</v>
      </c>
      <c r="G25" s="51"/>
      <c r="H25" s="51"/>
      <c r="I25" s="53"/>
      <c r="J25" s="94"/>
      <c r="K25" s="98"/>
    </row>
    <row r="26" spans="2:11" ht="15.4" thickBot="1" x14ac:dyDescent="0.45">
      <c r="B26" s="79" t="s">
        <v>38</v>
      </c>
      <c r="C26" s="80">
        <v>197918</v>
      </c>
      <c r="D26" s="80">
        <v>197918</v>
      </c>
      <c r="E26" s="80">
        <v>197918</v>
      </c>
      <c r="F26" s="80">
        <f>+E26</f>
        <v>197918</v>
      </c>
      <c r="G26" s="81"/>
      <c r="H26" s="81"/>
      <c r="I26" s="82"/>
      <c r="J26" s="95"/>
      <c r="K26" s="99"/>
    </row>
    <row r="27" spans="2:11" ht="6" customHeight="1" thickBot="1" x14ac:dyDescent="0.45">
      <c r="B27" s="88"/>
      <c r="C27" s="85"/>
      <c r="D27" s="85"/>
      <c r="E27" s="85"/>
      <c r="F27" s="85"/>
      <c r="G27" s="86"/>
      <c r="H27" s="86"/>
      <c r="I27" s="87"/>
      <c r="J27" s="96"/>
      <c r="K27" s="100"/>
    </row>
    <row r="28" spans="2:11" x14ac:dyDescent="0.4">
      <c r="B28" s="89" t="s">
        <v>40</v>
      </c>
      <c r="C28" s="77"/>
      <c r="D28" s="77"/>
      <c r="E28" s="77"/>
      <c r="F28" s="77"/>
      <c r="G28" s="83"/>
      <c r="H28" s="83"/>
      <c r="I28" s="90"/>
      <c r="J28" s="93"/>
      <c r="K28" s="97"/>
    </row>
    <row r="29" spans="2:11" x14ac:dyDescent="0.4">
      <c r="B29" s="78" t="s">
        <v>36</v>
      </c>
      <c r="C29" s="52">
        <v>980000</v>
      </c>
      <c r="D29" s="52">
        <v>980000</v>
      </c>
      <c r="E29" s="52">
        <v>980000</v>
      </c>
      <c r="F29" s="52">
        <v>980000</v>
      </c>
      <c r="G29" s="51"/>
      <c r="H29" s="51"/>
      <c r="I29" s="53"/>
      <c r="J29" s="94"/>
      <c r="K29" s="98"/>
    </row>
    <row r="30" spans="2:11" x14ac:dyDescent="0.4">
      <c r="B30" s="78" t="s">
        <v>50</v>
      </c>
      <c r="C30" s="52">
        <v>360000</v>
      </c>
      <c r="D30" s="52">
        <v>200000</v>
      </c>
      <c r="E30" s="52">
        <v>320000</v>
      </c>
      <c r="F30" s="52">
        <v>200000</v>
      </c>
      <c r="G30" s="51"/>
      <c r="H30" s="51"/>
      <c r="I30" s="53"/>
      <c r="J30" s="94"/>
      <c r="K30" s="98"/>
    </row>
    <row r="31" spans="2:11" x14ac:dyDescent="0.4">
      <c r="B31" s="78" t="s">
        <v>61</v>
      </c>
      <c r="C31" s="52">
        <v>150000</v>
      </c>
      <c r="D31" s="52">
        <v>150000</v>
      </c>
      <c r="E31" s="52">
        <v>150000</v>
      </c>
      <c r="F31" s="52">
        <v>150000</v>
      </c>
      <c r="G31" s="51"/>
      <c r="H31" s="51"/>
      <c r="I31" s="53">
        <v>9</v>
      </c>
      <c r="J31" s="94"/>
      <c r="K31" s="98"/>
    </row>
    <row r="32" spans="2:11" x14ac:dyDescent="0.4">
      <c r="B32" s="78" t="s">
        <v>44</v>
      </c>
      <c r="C32" s="52">
        <v>130000</v>
      </c>
      <c r="D32" s="52">
        <v>130000</v>
      </c>
      <c r="E32" s="52">
        <v>130000</v>
      </c>
      <c r="F32" s="52">
        <v>130000</v>
      </c>
      <c r="G32" s="51"/>
      <c r="H32" s="51"/>
      <c r="I32" s="53"/>
      <c r="J32" s="94"/>
      <c r="K32" s="98"/>
    </row>
    <row r="33" spans="2:11" ht="15.4" thickBot="1" x14ac:dyDescent="0.45">
      <c r="B33" s="79" t="s">
        <v>38</v>
      </c>
      <c r="C33" s="80">
        <v>197918</v>
      </c>
      <c r="D33" s="80">
        <v>197918</v>
      </c>
      <c r="E33" s="80">
        <v>197918</v>
      </c>
      <c r="F33" s="80">
        <f>+E33</f>
        <v>197918</v>
      </c>
      <c r="G33" s="81"/>
      <c r="H33" s="81"/>
      <c r="I33" s="82"/>
      <c r="J33" s="95"/>
      <c r="K33" s="99"/>
    </row>
    <row r="34" spans="2:11" ht="15.4" thickBot="1" x14ac:dyDescent="0.45">
      <c r="B34" s="145" t="s">
        <v>20</v>
      </c>
      <c r="C34" s="146"/>
      <c r="D34" s="146"/>
      <c r="E34" s="146"/>
      <c r="F34" s="146"/>
      <c r="G34" s="146"/>
      <c r="H34" s="146"/>
      <c r="I34" s="146"/>
      <c r="J34" s="146"/>
      <c r="K34" s="91"/>
    </row>
    <row r="35" spans="2:11" ht="15.4" thickBot="1" x14ac:dyDescent="0.45"/>
    <row r="36" spans="2:11" ht="15.4" thickBot="1" x14ac:dyDescent="0.45">
      <c r="B36" s="29" t="s">
        <v>34</v>
      </c>
      <c r="C36" s="145" t="s">
        <v>2</v>
      </c>
      <c r="D36" s="146"/>
      <c r="E36" s="149"/>
      <c r="F36" s="28" t="s">
        <v>7</v>
      </c>
      <c r="G36" s="28" t="s">
        <v>8</v>
      </c>
      <c r="H36" s="69"/>
    </row>
    <row r="37" spans="2:11" x14ac:dyDescent="0.4">
      <c r="B37" s="30"/>
      <c r="C37" s="18" t="s">
        <v>35</v>
      </c>
      <c r="D37" s="19">
        <v>1</v>
      </c>
      <c r="E37" s="20" t="s">
        <v>35</v>
      </c>
      <c r="F37" s="26"/>
      <c r="G37" s="26"/>
      <c r="H37" s="67"/>
    </row>
    <row r="38" spans="2:11" x14ac:dyDescent="0.4">
      <c r="B38" s="31"/>
      <c r="C38" s="21"/>
      <c r="D38" s="54"/>
      <c r="E38" s="22"/>
      <c r="F38" s="26"/>
      <c r="G38" s="26"/>
      <c r="H38" s="67"/>
    </row>
    <row r="39" spans="2:11" x14ac:dyDescent="0.4">
      <c r="B39" s="31"/>
      <c r="C39" s="21"/>
      <c r="D39" s="54"/>
      <c r="E39" s="22"/>
      <c r="F39" s="26"/>
      <c r="G39" s="26"/>
      <c r="H39" s="67"/>
    </row>
    <row r="40" spans="2:11" x14ac:dyDescent="0.4">
      <c r="B40" s="31"/>
      <c r="C40" s="21"/>
      <c r="D40" s="54"/>
      <c r="E40" s="22"/>
      <c r="F40" s="26"/>
      <c r="G40" s="26"/>
      <c r="H40" s="67"/>
    </row>
    <row r="41" spans="2:11" ht="15.4" thickBot="1" x14ac:dyDescent="0.45">
      <c r="B41" s="17"/>
      <c r="C41" s="23"/>
      <c r="D41" s="24"/>
      <c r="E41" s="25"/>
      <c r="F41" s="27"/>
      <c r="G41" s="27"/>
      <c r="H41" s="68"/>
    </row>
    <row r="42" spans="2:11" ht="15.4" thickBot="1" x14ac:dyDescent="0.45"/>
    <row r="43" spans="2:11" ht="15" customHeight="1" x14ac:dyDescent="0.4">
      <c r="B43" s="130" t="s">
        <v>64</v>
      </c>
      <c r="C43" s="131"/>
      <c r="D43" s="131"/>
      <c r="E43" s="131"/>
      <c r="F43" s="131"/>
      <c r="G43" s="132"/>
    </row>
    <row r="44" spans="2:11" ht="15.4" customHeight="1" x14ac:dyDescent="0.4">
      <c r="B44" s="133"/>
      <c r="C44" s="134"/>
      <c r="D44" s="134"/>
      <c r="E44" s="134"/>
      <c r="F44" s="134"/>
      <c r="G44" s="135"/>
    </row>
    <row r="45" spans="2:11" ht="15.4" customHeight="1" thickBot="1" x14ac:dyDescent="0.45">
      <c r="B45" s="136"/>
      <c r="C45" s="137"/>
      <c r="D45" s="137"/>
      <c r="E45" s="137"/>
      <c r="F45" s="137"/>
      <c r="G45" s="138"/>
    </row>
    <row r="46" spans="2:11" ht="15.4" thickBot="1" x14ac:dyDescent="0.45"/>
    <row r="47" spans="2:11" ht="15.4" thickBot="1" x14ac:dyDescent="0.45">
      <c r="B47" s="29" t="s">
        <v>34</v>
      </c>
      <c r="C47" s="145" t="s">
        <v>2</v>
      </c>
      <c r="D47" s="146"/>
      <c r="E47" s="146"/>
      <c r="F47" s="28" t="s">
        <v>7</v>
      </c>
      <c r="G47" s="28" t="s">
        <v>8</v>
      </c>
      <c r="H47" s="69"/>
    </row>
    <row r="48" spans="2:11" x14ac:dyDescent="0.4">
      <c r="B48" s="30"/>
      <c r="C48" s="18" t="s">
        <v>35</v>
      </c>
      <c r="D48" s="19">
        <v>2</v>
      </c>
      <c r="E48" s="20" t="s">
        <v>35</v>
      </c>
      <c r="F48" s="26"/>
      <c r="G48" s="26"/>
      <c r="H48" s="70"/>
    </row>
    <row r="49" spans="2:10" x14ac:dyDescent="0.4">
      <c r="B49" s="31"/>
      <c r="C49" s="55"/>
      <c r="D49" s="71"/>
      <c r="E49" s="56"/>
      <c r="F49" s="26"/>
      <c r="G49" s="26"/>
      <c r="H49" s="70"/>
    </row>
    <row r="50" spans="2:10" x14ac:dyDescent="0.4">
      <c r="B50" s="31"/>
      <c r="C50" s="55"/>
      <c r="D50" s="71"/>
      <c r="E50" s="56"/>
      <c r="F50" s="26"/>
      <c r="G50" s="26"/>
      <c r="H50" s="70"/>
    </row>
    <row r="51" spans="2:10" ht="15.4" thickBot="1" x14ac:dyDescent="0.45">
      <c r="B51" s="17"/>
      <c r="C51" s="57"/>
      <c r="D51" s="58"/>
      <c r="E51" s="59"/>
      <c r="F51" s="27"/>
      <c r="G51" s="27"/>
      <c r="H51" s="60"/>
    </row>
    <row r="52" spans="2:10" ht="15.4" thickBot="1" x14ac:dyDescent="0.45"/>
    <row r="53" spans="2:10" ht="15.4" customHeight="1" x14ac:dyDescent="0.4">
      <c r="B53" s="159" t="s">
        <v>53</v>
      </c>
      <c r="C53" s="160"/>
      <c r="D53" s="160"/>
      <c r="E53" s="160"/>
      <c r="F53" s="160"/>
      <c r="G53" s="161"/>
      <c r="J53" s="1"/>
    </row>
    <row r="54" spans="2:10" ht="5.45" customHeight="1" x14ac:dyDescent="0.4">
      <c r="B54" s="162"/>
      <c r="C54" s="163"/>
      <c r="D54" s="163"/>
      <c r="E54" s="163"/>
      <c r="F54" s="163"/>
      <c r="G54" s="164"/>
      <c r="J54" s="1"/>
    </row>
    <row r="55" spans="2:10" ht="15" customHeight="1" x14ac:dyDescent="0.4">
      <c r="B55" s="133" t="s">
        <v>65</v>
      </c>
      <c r="C55" s="134"/>
      <c r="D55" s="134"/>
      <c r="E55" s="134"/>
      <c r="F55" s="134"/>
      <c r="G55" s="135"/>
      <c r="J55" s="1"/>
    </row>
    <row r="56" spans="2:10" ht="15.4" customHeight="1" x14ac:dyDescent="0.4">
      <c r="B56" s="133"/>
      <c r="C56" s="134"/>
      <c r="D56" s="134"/>
      <c r="E56" s="134"/>
      <c r="F56" s="134"/>
      <c r="G56" s="135"/>
      <c r="J56" s="1"/>
    </row>
    <row r="57" spans="2:10" ht="15.4" customHeight="1" thickBot="1" x14ac:dyDescent="0.45">
      <c r="B57" s="136"/>
      <c r="C57" s="137"/>
      <c r="D57" s="137"/>
      <c r="E57" s="137"/>
      <c r="F57" s="137"/>
      <c r="G57" s="138"/>
      <c r="J57" s="1"/>
    </row>
    <row r="58" spans="2:10" ht="15.4" thickBot="1" x14ac:dyDescent="0.45"/>
    <row r="59" spans="2:10" ht="15.4" thickBot="1" x14ac:dyDescent="0.45">
      <c r="B59" s="29" t="s">
        <v>34</v>
      </c>
      <c r="C59" s="145" t="s">
        <v>2</v>
      </c>
      <c r="D59" s="146"/>
      <c r="E59" s="146"/>
      <c r="F59" s="28" t="s">
        <v>7</v>
      </c>
      <c r="G59" s="28" t="s">
        <v>8</v>
      </c>
      <c r="H59" s="69"/>
    </row>
    <row r="60" spans="2:10" x14ac:dyDescent="0.4">
      <c r="B60" s="30"/>
      <c r="C60" s="18" t="s">
        <v>35</v>
      </c>
      <c r="D60" s="19">
        <v>3</v>
      </c>
      <c r="E60" s="20" t="s">
        <v>35</v>
      </c>
      <c r="F60" s="26"/>
      <c r="G60" s="26"/>
      <c r="H60" s="70"/>
    </row>
    <row r="61" spans="2:10" x14ac:dyDescent="0.4">
      <c r="B61" s="31"/>
      <c r="C61" s="42"/>
      <c r="D61" s="54"/>
      <c r="E61" s="22"/>
      <c r="F61" s="26"/>
      <c r="G61" s="26"/>
      <c r="H61" s="70"/>
    </row>
    <row r="62" spans="2:10" x14ac:dyDescent="0.4">
      <c r="B62" s="31"/>
      <c r="C62" s="21"/>
      <c r="D62" s="54"/>
      <c r="E62" s="22"/>
      <c r="F62" s="26"/>
      <c r="G62" s="26"/>
      <c r="H62" s="70"/>
    </row>
    <row r="63" spans="2:10" ht="15.4" thickBot="1" x14ac:dyDescent="0.45">
      <c r="B63" s="17"/>
      <c r="C63" s="23"/>
      <c r="D63" s="24"/>
      <c r="E63" s="25"/>
      <c r="F63" s="27"/>
      <c r="G63" s="27"/>
      <c r="H63" s="60"/>
    </row>
    <row r="64" spans="2:10" ht="15.4" thickBot="1" x14ac:dyDescent="0.45">
      <c r="H64" s="72"/>
    </row>
    <row r="65" spans="2:10" ht="15.4" thickBot="1" x14ac:dyDescent="0.45">
      <c r="B65" s="29" t="s">
        <v>34</v>
      </c>
      <c r="C65" s="145" t="s">
        <v>2</v>
      </c>
      <c r="D65" s="146"/>
      <c r="E65" s="146"/>
      <c r="F65" s="28" t="s">
        <v>7</v>
      </c>
      <c r="G65" s="28" t="s">
        <v>8</v>
      </c>
      <c r="H65" s="69"/>
    </row>
    <row r="66" spans="2:10" x14ac:dyDescent="0.4">
      <c r="B66" s="30"/>
      <c r="C66" s="18" t="s">
        <v>35</v>
      </c>
      <c r="D66" s="19">
        <v>4</v>
      </c>
      <c r="E66" s="20" t="s">
        <v>35</v>
      </c>
      <c r="F66" s="26"/>
      <c r="G66" s="26"/>
      <c r="H66" s="70"/>
    </row>
    <row r="67" spans="2:10" x14ac:dyDescent="0.4">
      <c r="B67" s="31"/>
      <c r="C67" s="42"/>
      <c r="D67" s="54"/>
      <c r="E67" s="22"/>
      <c r="F67" s="26"/>
      <c r="G67" s="26"/>
      <c r="H67" s="70"/>
    </row>
    <row r="68" spans="2:10" x14ac:dyDescent="0.4">
      <c r="B68" s="31"/>
      <c r="C68" s="21"/>
      <c r="D68" s="54"/>
      <c r="E68" s="22"/>
      <c r="F68" s="26"/>
      <c r="G68" s="26"/>
      <c r="H68" s="70"/>
    </row>
    <row r="69" spans="2:10" ht="15.4" thickBot="1" x14ac:dyDescent="0.45">
      <c r="B69" s="17"/>
      <c r="C69" s="23"/>
      <c r="D69" s="24"/>
      <c r="E69" s="25"/>
      <c r="F69" s="27"/>
      <c r="G69" s="27"/>
      <c r="H69" s="60"/>
    </row>
    <row r="70" spans="2:10" ht="15.4" thickBot="1" x14ac:dyDescent="0.45"/>
    <row r="71" spans="2:10" ht="15" customHeight="1" x14ac:dyDescent="0.4">
      <c r="B71" s="130" t="s">
        <v>66</v>
      </c>
      <c r="C71" s="131"/>
      <c r="D71" s="131"/>
      <c r="E71" s="131"/>
      <c r="F71" s="131"/>
      <c r="G71" s="132"/>
    </row>
    <row r="72" spans="2:10" ht="15.4" customHeight="1" x14ac:dyDescent="0.4">
      <c r="B72" s="133"/>
      <c r="C72" s="134"/>
      <c r="D72" s="134"/>
      <c r="E72" s="134"/>
      <c r="F72" s="134"/>
      <c r="G72" s="135"/>
    </row>
    <row r="73" spans="2:10" ht="15.4" customHeight="1" thickBot="1" x14ac:dyDescent="0.45">
      <c r="B73" s="136"/>
      <c r="C73" s="137"/>
      <c r="D73" s="137"/>
      <c r="E73" s="137"/>
      <c r="F73" s="137"/>
      <c r="G73" s="138"/>
    </row>
    <row r="74" spans="2:10" ht="15.4" thickBot="1" x14ac:dyDescent="0.45"/>
    <row r="75" spans="2:10" ht="15.4" thickBot="1" x14ac:dyDescent="0.45">
      <c r="B75" s="29" t="s">
        <v>34</v>
      </c>
      <c r="C75" s="145" t="s">
        <v>2</v>
      </c>
      <c r="D75" s="146"/>
      <c r="E75" s="146"/>
      <c r="F75" s="28" t="s">
        <v>7</v>
      </c>
      <c r="G75" s="28" t="s">
        <v>8</v>
      </c>
      <c r="H75" s="69"/>
    </row>
    <row r="76" spans="2:10" x14ac:dyDescent="0.4">
      <c r="B76" s="30"/>
      <c r="C76" s="18" t="s">
        <v>35</v>
      </c>
      <c r="D76" s="19">
        <v>5</v>
      </c>
      <c r="E76" s="20" t="s">
        <v>35</v>
      </c>
      <c r="F76" s="26"/>
      <c r="G76" s="26"/>
      <c r="H76" s="70"/>
    </row>
    <row r="77" spans="2:10" x14ac:dyDescent="0.4">
      <c r="B77" s="31"/>
      <c r="C77" s="55"/>
      <c r="D77" s="71"/>
      <c r="E77" s="56"/>
      <c r="F77" s="26"/>
      <c r="G77" s="26"/>
      <c r="H77" s="70"/>
      <c r="J77" s="60"/>
    </row>
    <row r="78" spans="2:10" x14ac:dyDescent="0.4">
      <c r="B78" s="31"/>
      <c r="C78" s="55"/>
      <c r="D78" s="71"/>
      <c r="E78" s="56"/>
      <c r="F78" s="26"/>
      <c r="G78" s="26"/>
      <c r="H78" s="70"/>
      <c r="J78" s="60"/>
    </row>
    <row r="79" spans="2:10" ht="15.4" thickBot="1" x14ac:dyDescent="0.45">
      <c r="B79" s="17"/>
      <c r="C79" s="57"/>
      <c r="D79" s="58"/>
      <c r="E79" s="59"/>
      <c r="F79" s="27"/>
      <c r="G79" s="27"/>
      <c r="H79" s="60"/>
      <c r="J79" s="60"/>
    </row>
    <row r="80" spans="2:10" ht="15.4" thickBot="1" x14ac:dyDescent="0.45">
      <c r="J80" s="60"/>
    </row>
    <row r="81" spans="2:10" ht="15" customHeight="1" x14ac:dyDescent="0.4">
      <c r="B81" s="130" t="s">
        <v>67</v>
      </c>
      <c r="C81" s="131"/>
      <c r="D81" s="131"/>
      <c r="E81" s="131"/>
      <c r="F81" s="131"/>
      <c r="G81" s="132"/>
      <c r="J81" s="60"/>
    </row>
    <row r="82" spans="2:10" ht="15.4" customHeight="1" x14ac:dyDescent="0.4">
      <c r="B82" s="133"/>
      <c r="C82" s="134"/>
      <c r="D82" s="134"/>
      <c r="E82" s="134"/>
      <c r="F82" s="134"/>
      <c r="G82" s="135"/>
      <c r="J82" s="60"/>
    </row>
    <row r="83" spans="2:10" ht="15.4" customHeight="1" thickBot="1" x14ac:dyDescent="0.45">
      <c r="B83" s="136"/>
      <c r="C83" s="137"/>
      <c r="D83" s="137"/>
      <c r="E83" s="137"/>
      <c r="F83" s="137"/>
      <c r="G83" s="138"/>
      <c r="J83" s="60"/>
    </row>
    <row r="84" spans="2:10" ht="15.4" thickBot="1" x14ac:dyDescent="0.45">
      <c r="C84" s="4"/>
      <c r="J84" s="60"/>
    </row>
    <row r="85" spans="2:10" ht="15.4" thickBot="1" x14ac:dyDescent="0.45">
      <c r="B85" s="29" t="s">
        <v>34</v>
      </c>
      <c r="C85" s="145" t="s">
        <v>2</v>
      </c>
      <c r="D85" s="146"/>
      <c r="E85" s="146"/>
      <c r="F85" s="28" t="s">
        <v>7</v>
      </c>
      <c r="G85" s="28" t="s">
        <v>8</v>
      </c>
      <c r="H85" s="69"/>
      <c r="J85" s="60"/>
    </row>
    <row r="86" spans="2:10" x14ac:dyDescent="0.4">
      <c r="B86" s="30"/>
      <c r="C86" s="18" t="s">
        <v>35</v>
      </c>
      <c r="D86" s="19">
        <v>6</v>
      </c>
      <c r="E86" s="20" t="s">
        <v>35</v>
      </c>
      <c r="F86" s="26"/>
      <c r="G86" s="26"/>
      <c r="H86" s="70"/>
    </row>
    <row r="87" spans="2:10" x14ac:dyDescent="0.4">
      <c r="B87" s="31"/>
      <c r="C87" s="21"/>
      <c r="D87" s="54"/>
      <c r="E87" s="22"/>
      <c r="F87" s="26"/>
      <c r="G87" s="26"/>
      <c r="H87" s="70"/>
    </row>
    <row r="88" spans="2:10" x14ac:dyDescent="0.4">
      <c r="B88" s="31"/>
      <c r="C88" s="21"/>
      <c r="D88" s="54"/>
      <c r="E88" s="22"/>
      <c r="F88" s="26"/>
      <c r="G88" s="26"/>
      <c r="H88" s="70"/>
    </row>
    <row r="89" spans="2:10" ht="15.4" thickBot="1" x14ac:dyDescent="0.45">
      <c r="B89" s="17"/>
      <c r="C89" s="23"/>
      <c r="D89" s="24"/>
      <c r="E89" s="25"/>
      <c r="F89" s="27"/>
      <c r="G89" s="27"/>
      <c r="H89" s="60"/>
    </row>
    <row r="90" spans="2:10" ht="15.4" thickBot="1" x14ac:dyDescent="0.45">
      <c r="C90" s="4"/>
      <c r="H90" s="72"/>
    </row>
    <row r="91" spans="2:10" ht="15.4" thickBot="1" x14ac:dyDescent="0.45">
      <c r="B91" s="29" t="s">
        <v>34</v>
      </c>
      <c r="C91" s="145" t="s">
        <v>2</v>
      </c>
      <c r="D91" s="146"/>
      <c r="E91" s="146"/>
      <c r="F91" s="28" t="s">
        <v>7</v>
      </c>
      <c r="G91" s="28" t="s">
        <v>8</v>
      </c>
      <c r="H91" s="69"/>
    </row>
    <row r="92" spans="2:10" x14ac:dyDescent="0.4">
      <c r="B92" s="30"/>
      <c r="C92" s="18" t="s">
        <v>35</v>
      </c>
      <c r="D92" s="19">
        <v>7</v>
      </c>
      <c r="E92" s="20" t="s">
        <v>35</v>
      </c>
      <c r="F92" s="26"/>
      <c r="G92" s="26"/>
      <c r="H92" s="70"/>
    </row>
    <row r="93" spans="2:10" x14ac:dyDescent="0.4">
      <c r="B93" s="31"/>
      <c r="C93" s="42"/>
      <c r="D93" s="73"/>
      <c r="E93" s="43"/>
      <c r="F93" s="26"/>
      <c r="G93" s="26"/>
      <c r="H93" s="70"/>
    </row>
    <row r="94" spans="2:10" x14ac:dyDescent="0.4">
      <c r="B94" s="31"/>
      <c r="C94" s="42"/>
      <c r="D94" s="73"/>
      <c r="E94" s="43"/>
      <c r="F94" s="26"/>
      <c r="G94" s="26"/>
      <c r="H94" s="70"/>
    </row>
    <row r="95" spans="2:10" x14ac:dyDescent="0.4">
      <c r="B95" s="31"/>
      <c r="C95" s="42"/>
      <c r="D95" s="73"/>
      <c r="E95" s="43"/>
      <c r="F95" s="26"/>
      <c r="G95" s="26"/>
      <c r="H95" s="70"/>
    </row>
    <row r="96" spans="2:10" x14ac:dyDescent="0.4">
      <c r="B96" s="31"/>
      <c r="C96" s="42"/>
      <c r="D96" s="73"/>
      <c r="E96" s="43"/>
      <c r="F96" s="26"/>
      <c r="G96" s="26"/>
      <c r="H96" s="70"/>
    </row>
    <row r="97" spans="2:8" x14ac:dyDescent="0.4">
      <c r="B97" s="31"/>
      <c r="C97" s="42"/>
      <c r="D97" s="73"/>
      <c r="E97" s="43"/>
      <c r="F97" s="26"/>
      <c r="G97" s="26"/>
      <c r="H97" s="70"/>
    </row>
    <row r="98" spans="2:8" ht="15.4" thickBot="1" x14ac:dyDescent="0.45">
      <c r="B98" s="17"/>
      <c r="C98" s="44"/>
      <c r="D98" s="45"/>
      <c r="E98" s="46"/>
      <c r="F98" s="27"/>
      <c r="G98" s="27"/>
      <c r="H98" s="60"/>
    </row>
    <row r="99" spans="2:8" x14ac:dyDescent="0.4">
      <c r="C99" s="4"/>
    </row>
    <row r="100" spans="2:8" ht="15.4" thickBot="1" x14ac:dyDescent="0.45"/>
    <row r="101" spans="2:8" ht="15.4" thickBot="1" x14ac:dyDescent="0.45">
      <c r="B101" s="35" t="s">
        <v>55</v>
      </c>
      <c r="C101" s="36"/>
      <c r="D101" s="36"/>
      <c r="E101" s="36"/>
      <c r="F101" s="36"/>
      <c r="G101" s="37"/>
    </row>
    <row r="102" spans="2:8" ht="15.4" thickBot="1" x14ac:dyDescent="0.45"/>
    <row r="103" spans="2:8" ht="30.4" thickBot="1" x14ac:dyDescent="0.45">
      <c r="B103" s="5" t="s">
        <v>9</v>
      </c>
      <c r="C103" s="6" t="s">
        <v>10</v>
      </c>
      <c r="D103" s="6" t="s">
        <v>11</v>
      </c>
      <c r="E103" s="6" t="s">
        <v>12</v>
      </c>
      <c r="F103" s="6" t="s">
        <v>56</v>
      </c>
      <c r="G103" s="6" t="s">
        <v>57</v>
      </c>
    </row>
    <row r="104" spans="2:8" ht="15.4" thickBot="1" x14ac:dyDescent="0.45">
      <c r="B104" s="7" t="s">
        <v>13</v>
      </c>
      <c r="C104" s="8" t="s">
        <v>14</v>
      </c>
      <c r="D104" s="9">
        <v>50000000</v>
      </c>
      <c r="E104" s="47">
        <v>0.49</v>
      </c>
      <c r="F104" s="47"/>
      <c r="G104" s="47"/>
    </row>
    <row r="105" spans="2:8" ht="15.4" thickBot="1" x14ac:dyDescent="0.45">
      <c r="B105" s="7" t="s">
        <v>15</v>
      </c>
      <c r="C105" s="8" t="s">
        <v>14</v>
      </c>
      <c r="D105" s="9">
        <v>150000000</v>
      </c>
      <c r="E105" s="48">
        <v>0.5</v>
      </c>
      <c r="F105" s="48"/>
      <c r="G105" s="48"/>
    </row>
    <row r="106" spans="2:8" ht="15.4" thickBot="1" x14ac:dyDescent="0.45">
      <c r="B106" s="7" t="s">
        <v>16</v>
      </c>
      <c r="C106" s="8" t="s">
        <v>14</v>
      </c>
      <c r="D106" s="9">
        <v>20000000</v>
      </c>
      <c r="E106" s="48">
        <v>7.0000000000000007E-2</v>
      </c>
      <c r="F106" s="48"/>
      <c r="G106" s="48"/>
    </row>
    <row r="107" spans="2:8" ht="15.4" thickBot="1" x14ac:dyDescent="0.45">
      <c r="B107" s="7" t="s">
        <v>17</v>
      </c>
      <c r="C107" s="8" t="s">
        <v>14</v>
      </c>
      <c r="D107" s="61">
        <v>30000000</v>
      </c>
      <c r="E107" s="62">
        <v>0.51</v>
      </c>
      <c r="F107" s="62"/>
      <c r="G107" s="62"/>
    </row>
    <row r="108" spans="2:8" ht="15.4" thickBot="1" x14ac:dyDescent="0.45">
      <c r="B108" s="7" t="s">
        <v>18</v>
      </c>
      <c r="C108" s="8" t="s">
        <v>14</v>
      </c>
      <c r="D108" s="61">
        <v>50000000</v>
      </c>
      <c r="E108" s="62">
        <v>0.92</v>
      </c>
      <c r="F108" s="62"/>
      <c r="G108" s="62"/>
    </row>
    <row r="109" spans="2:8" ht="15.4" thickBot="1" x14ac:dyDescent="0.45">
      <c r="B109" s="147" t="s">
        <v>19</v>
      </c>
      <c r="C109" s="148"/>
      <c r="D109" s="10">
        <v>35000000</v>
      </c>
      <c r="E109" s="11"/>
      <c r="F109" s="11"/>
    </row>
    <row r="110" spans="2:8" ht="15.4" thickBot="1" x14ac:dyDescent="0.45">
      <c r="B110" s="38" t="s">
        <v>20</v>
      </c>
      <c r="C110" s="6"/>
      <c r="D110" s="12">
        <v>335000000</v>
      </c>
      <c r="E110" s="11"/>
      <c r="F110" s="11"/>
    </row>
    <row r="111" spans="2:8" ht="15.4" thickBot="1" x14ac:dyDescent="0.45"/>
    <row r="112" spans="2:8" ht="15.4" thickBot="1" x14ac:dyDescent="0.45">
      <c r="B112" s="29" t="s">
        <v>34</v>
      </c>
      <c r="C112" s="145" t="s">
        <v>2</v>
      </c>
      <c r="D112" s="146"/>
      <c r="E112" s="146"/>
      <c r="F112" s="28" t="s">
        <v>7</v>
      </c>
      <c r="G112" s="28" t="s">
        <v>8</v>
      </c>
      <c r="H112" s="69"/>
    </row>
    <row r="113" spans="2:8" x14ac:dyDescent="0.4">
      <c r="B113" s="30"/>
      <c r="C113" s="18" t="s">
        <v>35</v>
      </c>
      <c r="D113" s="19">
        <v>8</v>
      </c>
      <c r="E113" s="20" t="s">
        <v>35</v>
      </c>
      <c r="F113" s="26"/>
      <c r="G113" s="26"/>
      <c r="H113" s="70"/>
    </row>
    <row r="114" spans="2:8" x14ac:dyDescent="0.4">
      <c r="B114" s="31"/>
      <c r="C114" s="21"/>
      <c r="D114" s="54"/>
      <c r="E114" s="22"/>
      <c r="F114" s="26"/>
      <c r="G114" s="26"/>
      <c r="H114" s="70"/>
    </row>
    <row r="115" spans="2:8" x14ac:dyDescent="0.4">
      <c r="B115" s="31"/>
      <c r="C115" s="21"/>
      <c r="D115" s="54"/>
      <c r="E115" s="22"/>
      <c r="F115" s="26"/>
      <c r="G115" s="26"/>
      <c r="H115" s="70"/>
    </row>
    <row r="116" spans="2:8" ht="15.4" thickBot="1" x14ac:dyDescent="0.45">
      <c r="B116" s="17"/>
      <c r="C116" s="23"/>
      <c r="D116" s="24"/>
      <c r="E116" s="25"/>
      <c r="F116" s="27"/>
      <c r="G116" s="27"/>
      <c r="H116" s="60"/>
    </row>
    <row r="117" spans="2:8" ht="15.4" thickBot="1" x14ac:dyDescent="0.45"/>
    <row r="118" spans="2:8" ht="15" customHeight="1" x14ac:dyDescent="0.4">
      <c r="B118" s="130" t="s">
        <v>68</v>
      </c>
      <c r="C118" s="131"/>
      <c r="D118" s="131"/>
      <c r="E118" s="131"/>
      <c r="F118" s="131"/>
      <c r="G118" s="132"/>
    </row>
    <row r="119" spans="2:8" ht="15.4" customHeight="1" x14ac:dyDescent="0.4">
      <c r="B119" s="133"/>
      <c r="C119" s="134"/>
      <c r="D119" s="134"/>
      <c r="E119" s="134"/>
      <c r="F119" s="134"/>
      <c r="G119" s="135"/>
    </row>
    <row r="120" spans="2:8" ht="15.4" customHeight="1" thickBot="1" x14ac:dyDescent="0.45">
      <c r="B120" s="136"/>
      <c r="C120" s="137"/>
      <c r="D120" s="137"/>
      <c r="E120" s="137"/>
      <c r="F120" s="137"/>
      <c r="G120" s="138"/>
    </row>
    <row r="121" spans="2:8" ht="15.4" thickBot="1" x14ac:dyDescent="0.45"/>
    <row r="122" spans="2:8" ht="15.4" thickBot="1" x14ac:dyDescent="0.45">
      <c r="B122" s="29" t="s">
        <v>34</v>
      </c>
      <c r="C122" s="145" t="s">
        <v>2</v>
      </c>
      <c r="D122" s="146"/>
      <c r="E122" s="146"/>
      <c r="F122" s="28" t="s">
        <v>7</v>
      </c>
      <c r="G122" s="28" t="s">
        <v>8</v>
      </c>
      <c r="H122" s="69"/>
    </row>
    <row r="123" spans="2:8" x14ac:dyDescent="0.4">
      <c r="B123" s="30"/>
      <c r="C123" s="18" t="s">
        <v>35</v>
      </c>
      <c r="D123" s="19">
        <v>9</v>
      </c>
      <c r="E123" s="20" t="s">
        <v>35</v>
      </c>
      <c r="F123" s="26"/>
      <c r="G123" s="26"/>
      <c r="H123" s="70"/>
    </row>
    <row r="124" spans="2:8" x14ac:dyDescent="0.4">
      <c r="B124" s="31"/>
      <c r="C124" s="21"/>
      <c r="D124" s="54"/>
      <c r="E124" s="22"/>
      <c r="F124" s="26"/>
      <c r="G124" s="26"/>
      <c r="H124" s="70"/>
    </row>
    <row r="125" spans="2:8" x14ac:dyDescent="0.4">
      <c r="B125" s="31"/>
      <c r="C125" s="21"/>
      <c r="D125" s="54"/>
      <c r="E125" s="22"/>
      <c r="F125" s="26"/>
      <c r="G125" s="26"/>
      <c r="H125" s="70"/>
    </row>
    <row r="126" spans="2:8" ht="15.4" thickBot="1" x14ac:dyDescent="0.45">
      <c r="B126" s="17"/>
      <c r="C126" s="23"/>
      <c r="D126" s="24"/>
      <c r="E126" s="25"/>
      <c r="F126" s="27"/>
      <c r="G126" s="27"/>
      <c r="H126" s="60"/>
    </row>
    <row r="127" spans="2:8" ht="15.4" thickBot="1" x14ac:dyDescent="0.45"/>
    <row r="128" spans="2:8" ht="15.4" thickBot="1" x14ac:dyDescent="0.45">
      <c r="B128" s="32" t="s">
        <v>58</v>
      </c>
      <c r="C128" s="33"/>
      <c r="D128" s="33"/>
      <c r="E128" s="33"/>
      <c r="F128" s="33"/>
      <c r="G128" s="33"/>
      <c r="H128" s="34"/>
    </row>
    <row r="129" spans="2:10" ht="15.4" thickBot="1" x14ac:dyDescent="0.45"/>
    <row r="130" spans="2:10" ht="15.4" thickBot="1" x14ac:dyDescent="0.45">
      <c r="B130" s="38" t="s">
        <v>2</v>
      </c>
      <c r="C130" s="107" t="s">
        <v>21</v>
      </c>
      <c r="D130" s="107" t="s">
        <v>22</v>
      </c>
      <c r="E130" s="107" t="s">
        <v>23</v>
      </c>
      <c r="F130" s="66" t="s">
        <v>24</v>
      </c>
      <c r="G130" s="107" t="s">
        <v>3</v>
      </c>
      <c r="H130" s="103" t="s">
        <v>11</v>
      </c>
      <c r="J130" s="63"/>
    </row>
    <row r="131" spans="2:10" x14ac:dyDescent="0.4">
      <c r="B131" s="104" t="s">
        <v>25</v>
      </c>
      <c r="C131" s="108">
        <v>36100000</v>
      </c>
      <c r="D131" s="111" t="s">
        <v>69</v>
      </c>
      <c r="E131" s="111" t="s">
        <v>77</v>
      </c>
      <c r="F131" s="114"/>
      <c r="G131" s="102"/>
      <c r="H131" s="102"/>
      <c r="J131" s="64"/>
    </row>
    <row r="132" spans="2:10" x14ac:dyDescent="0.4">
      <c r="B132" s="105" t="s">
        <v>26</v>
      </c>
      <c r="C132" s="109">
        <v>21950000</v>
      </c>
      <c r="D132" s="112" t="s">
        <v>79</v>
      </c>
      <c r="E132" s="112" t="s">
        <v>78</v>
      </c>
      <c r="F132" s="115"/>
      <c r="G132" s="101"/>
      <c r="H132" s="101"/>
      <c r="J132" s="64"/>
    </row>
    <row r="133" spans="2:10" x14ac:dyDescent="0.4">
      <c r="B133" s="105" t="s">
        <v>27</v>
      </c>
      <c r="C133" s="109">
        <v>23200000</v>
      </c>
      <c r="D133" s="112" t="s">
        <v>71</v>
      </c>
      <c r="E133" s="112" t="s">
        <v>80</v>
      </c>
      <c r="F133" s="116"/>
      <c r="G133" s="101"/>
      <c r="H133" s="101"/>
      <c r="J133" s="64"/>
    </row>
    <row r="134" spans="2:10" ht="15.4" thickBot="1" x14ac:dyDescent="0.45">
      <c r="B134" s="106" t="s">
        <v>28</v>
      </c>
      <c r="C134" s="110">
        <v>11900000</v>
      </c>
      <c r="D134" s="113" t="s">
        <v>82</v>
      </c>
      <c r="E134" s="113" t="s">
        <v>81</v>
      </c>
      <c r="F134" s="117"/>
      <c r="G134" s="118"/>
      <c r="H134" s="119"/>
      <c r="J134" s="64"/>
    </row>
    <row r="135" spans="2:10" ht="15.4" thickBot="1" x14ac:dyDescent="0.45">
      <c r="B135" s="127" t="s">
        <v>20</v>
      </c>
      <c r="C135" s="128"/>
      <c r="D135" s="128"/>
      <c r="E135" s="128"/>
      <c r="F135" s="128"/>
      <c r="G135" s="129"/>
      <c r="H135" s="120"/>
      <c r="J135" s="65"/>
    </row>
    <row r="136" spans="2:10" ht="15.4" thickBot="1" x14ac:dyDescent="0.45">
      <c r="J136" s="60"/>
    </row>
    <row r="137" spans="2:10" ht="15.4" thickBot="1" x14ac:dyDescent="0.45">
      <c r="B137" s="29" t="s">
        <v>34</v>
      </c>
      <c r="C137" s="145" t="s">
        <v>2</v>
      </c>
      <c r="D137" s="146"/>
      <c r="E137" s="146"/>
      <c r="F137" s="28" t="s">
        <v>7</v>
      </c>
      <c r="G137" s="28" t="s">
        <v>8</v>
      </c>
      <c r="H137" s="69"/>
    </row>
    <row r="138" spans="2:10" x14ac:dyDescent="0.4">
      <c r="B138" s="30"/>
      <c r="C138" s="18" t="s">
        <v>35</v>
      </c>
      <c r="D138" s="19">
        <v>10</v>
      </c>
      <c r="E138" s="20" t="s">
        <v>35</v>
      </c>
      <c r="F138" s="26"/>
      <c r="G138" s="26"/>
      <c r="H138" s="70"/>
    </row>
    <row r="139" spans="2:10" x14ac:dyDescent="0.4">
      <c r="B139" s="31"/>
      <c r="C139" s="21"/>
      <c r="D139" s="54"/>
      <c r="E139" s="22"/>
      <c r="F139" s="26"/>
      <c r="G139" s="26"/>
      <c r="H139" s="70"/>
    </row>
    <row r="140" spans="2:10" x14ac:dyDescent="0.4">
      <c r="B140" s="31"/>
      <c r="C140" s="21"/>
      <c r="D140" s="54"/>
      <c r="E140" s="22"/>
      <c r="F140" s="26"/>
      <c r="G140" s="26"/>
      <c r="H140" s="70"/>
    </row>
    <row r="141" spans="2:10" ht="15.4" thickBot="1" x14ac:dyDescent="0.45">
      <c r="B141" s="17"/>
      <c r="C141" s="23"/>
      <c r="D141" s="24"/>
      <c r="E141" s="25"/>
      <c r="F141" s="27"/>
      <c r="G141" s="27"/>
      <c r="H141" s="60"/>
    </row>
    <row r="143" spans="2:10" ht="15.4" thickBot="1" x14ac:dyDescent="0.45"/>
    <row r="144" spans="2:10" ht="15" customHeight="1" x14ac:dyDescent="0.4">
      <c r="B144" s="130" t="s">
        <v>83</v>
      </c>
      <c r="C144" s="131"/>
      <c r="D144" s="131"/>
      <c r="E144" s="131"/>
      <c r="F144" s="131"/>
      <c r="G144" s="132"/>
    </row>
    <row r="145" spans="2:8" ht="15.4" customHeight="1" x14ac:dyDescent="0.4">
      <c r="B145" s="133"/>
      <c r="C145" s="134"/>
      <c r="D145" s="134"/>
      <c r="E145" s="134"/>
      <c r="F145" s="134"/>
      <c r="G145" s="135"/>
    </row>
    <row r="146" spans="2:8" ht="15.4" customHeight="1" thickBot="1" x14ac:dyDescent="0.45">
      <c r="B146" s="136"/>
      <c r="C146" s="137"/>
      <c r="D146" s="137"/>
      <c r="E146" s="137"/>
      <c r="F146" s="137"/>
      <c r="G146" s="138"/>
    </row>
    <row r="147" spans="2:8" ht="15.4" thickBot="1" x14ac:dyDescent="0.45"/>
    <row r="148" spans="2:8" ht="15.4" thickBot="1" x14ac:dyDescent="0.45">
      <c r="B148" s="29" t="s">
        <v>34</v>
      </c>
      <c r="C148" s="145" t="s">
        <v>2</v>
      </c>
      <c r="D148" s="146"/>
      <c r="E148" s="146"/>
      <c r="F148" s="28" t="s">
        <v>7</v>
      </c>
      <c r="G148" s="28" t="s">
        <v>8</v>
      </c>
      <c r="H148" s="69"/>
    </row>
    <row r="149" spans="2:8" x14ac:dyDescent="0.4">
      <c r="B149" s="30"/>
      <c r="C149" s="18" t="s">
        <v>35</v>
      </c>
      <c r="D149" s="19">
        <v>11</v>
      </c>
      <c r="E149" s="20" t="s">
        <v>35</v>
      </c>
      <c r="F149" s="26"/>
      <c r="G149" s="26"/>
      <c r="H149" s="70"/>
    </row>
    <row r="150" spans="2:8" x14ac:dyDescent="0.4">
      <c r="B150" s="31"/>
      <c r="C150" s="42"/>
      <c r="D150" s="54"/>
      <c r="E150" s="22"/>
      <c r="F150" s="26"/>
      <c r="G150" s="26"/>
      <c r="H150" s="70"/>
    </row>
    <row r="151" spans="2:8" x14ac:dyDescent="0.4">
      <c r="B151" s="31"/>
      <c r="C151" s="21"/>
      <c r="D151" s="54"/>
      <c r="E151" s="22"/>
      <c r="F151" s="26"/>
      <c r="G151" s="26"/>
      <c r="H151" s="70"/>
    </row>
    <row r="152" spans="2:8" ht="15.4" thickBot="1" x14ac:dyDescent="0.45">
      <c r="B152" s="17"/>
      <c r="C152" s="23"/>
      <c r="D152" s="24"/>
      <c r="E152" s="25"/>
      <c r="F152" s="27"/>
      <c r="G152" s="27"/>
      <c r="H152" s="60"/>
    </row>
    <row r="153" spans="2:8" ht="15.4" thickBot="1" x14ac:dyDescent="0.45"/>
    <row r="154" spans="2:8" ht="15" customHeight="1" x14ac:dyDescent="0.4">
      <c r="B154" s="130" t="s">
        <v>84</v>
      </c>
      <c r="C154" s="131"/>
      <c r="D154" s="131"/>
      <c r="E154" s="131"/>
      <c r="F154" s="131"/>
      <c r="G154" s="132"/>
    </row>
    <row r="155" spans="2:8" ht="15.4" customHeight="1" x14ac:dyDescent="0.4">
      <c r="B155" s="133"/>
      <c r="C155" s="134"/>
      <c r="D155" s="134"/>
      <c r="E155" s="134"/>
      <c r="F155" s="134"/>
      <c r="G155" s="135"/>
    </row>
    <row r="156" spans="2:8" ht="15.4" customHeight="1" thickBot="1" x14ac:dyDescent="0.45">
      <c r="B156" s="136"/>
      <c r="C156" s="137"/>
      <c r="D156" s="137"/>
      <c r="E156" s="137"/>
      <c r="F156" s="137"/>
      <c r="G156" s="138"/>
    </row>
    <row r="157" spans="2:8" ht="15.4" thickBot="1" x14ac:dyDescent="0.45"/>
    <row r="158" spans="2:8" ht="15.4" thickBot="1" x14ac:dyDescent="0.45">
      <c r="B158" s="124" t="s">
        <v>2</v>
      </c>
      <c r="C158" s="125">
        <v>2026</v>
      </c>
      <c r="D158" s="125">
        <v>2025</v>
      </c>
      <c r="E158" s="125">
        <v>2024</v>
      </c>
      <c r="F158" s="125">
        <v>2023</v>
      </c>
      <c r="G158" s="125">
        <v>2022</v>
      </c>
      <c r="H158" s="121"/>
    </row>
    <row r="159" spans="2:8" ht="15.4" thickBot="1" x14ac:dyDescent="0.45">
      <c r="B159" s="13" t="s">
        <v>29</v>
      </c>
      <c r="C159" s="8" t="s">
        <v>30</v>
      </c>
      <c r="D159" s="9">
        <v>31300000</v>
      </c>
      <c r="E159" s="9">
        <v>31300000</v>
      </c>
      <c r="F159" s="9">
        <v>31100000</v>
      </c>
      <c r="G159" s="9">
        <v>31100000</v>
      </c>
      <c r="H159" s="122"/>
    </row>
    <row r="160" spans="2:8" ht="15.4" thickBot="1" x14ac:dyDescent="0.45">
      <c r="B160" s="13" t="s">
        <v>31</v>
      </c>
      <c r="C160" s="8" t="s">
        <v>30</v>
      </c>
      <c r="D160" s="9">
        <v>15500000</v>
      </c>
      <c r="E160" s="9">
        <v>19000000</v>
      </c>
      <c r="F160" s="9">
        <v>25800000</v>
      </c>
      <c r="G160" s="9">
        <v>25800000</v>
      </c>
      <c r="H160" s="122"/>
    </row>
    <row r="161" spans="2:8" ht="15.4" thickBot="1" x14ac:dyDescent="0.45">
      <c r="B161" s="13" t="s">
        <v>32</v>
      </c>
      <c r="C161" s="8" t="s">
        <v>30</v>
      </c>
      <c r="D161" s="9">
        <v>28250000</v>
      </c>
      <c r="E161" s="9">
        <v>38320000</v>
      </c>
      <c r="F161" s="9">
        <v>48500000</v>
      </c>
      <c r="G161" s="9">
        <v>38500000</v>
      </c>
      <c r="H161" s="122"/>
    </row>
    <row r="162" spans="2:8" ht="15.4" thickBot="1" x14ac:dyDescent="0.45">
      <c r="B162" s="14" t="s">
        <v>6</v>
      </c>
      <c r="C162" s="15" t="s">
        <v>30</v>
      </c>
      <c r="D162" s="16">
        <f>SUM(D158:D161)</f>
        <v>75052025</v>
      </c>
      <c r="E162" s="16">
        <f t="shared" ref="E162:G162" si="0">SUM(E158:E161)</f>
        <v>88622024</v>
      </c>
      <c r="F162" s="16">
        <f t="shared" si="0"/>
        <v>105402023</v>
      </c>
      <c r="G162" s="16">
        <f t="shared" si="0"/>
        <v>95402022</v>
      </c>
      <c r="H162" s="123"/>
    </row>
    <row r="163" spans="2:8" x14ac:dyDescent="0.4">
      <c r="B163" s="126"/>
      <c r="C163" s="121"/>
      <c r="D163" s="123"/>
      <c r="E163" s="123"/>
      <c r="F163" s="123"/>
      <c r="G163" s="123"/>
      <c r="H163" s="123"/>
    </row>
    <row r="164" spans="2:8" ht="15.4" thickBot="1" x14ac:dyDescent="0.45"/>
    <row r="165" spans="2:8" ht="15.4" thickBot="1" x14ac:dyDescent="0.45">
      <c r="B165" s="29" t="s">
        <v>34</v>
      </c>
      <c r="C165" s="145" t="s">
        <v>2</v>
      </c>
      <c r="D165" s="146"/>
      <c r="E165" s="146"/>
      <c r="F165" s="28" t="s">
        <v>7</v>
      </c>
      <c r="G165" s="28" t="s">
        <v>8</v>
      </c>
      <c r="H165" s="69"/>
    </row>
    <row r="166" spans="2:8" x14ac:dyDescent="0.4">
      <c r="B166" s="30"/>
      <c r="C166" s="18" t="s">
        <v>35</v>
      </c>
      <c r="D166" s="19">
        <v>12</v>
      </c>
      <c r="E166" s="20" t="s">
        <v>35</v>
      </c>
      <c r="F166" s="26"/>
      <c r="G166" s="26"/>
      <c r="H166" s="70"/>
    </row>
    <row r="167" spans="2:8" x14ac:dyDescent="0.4">
      <c r="B167" s="31"/>
      <c r="C167" s="21"/>
      <c r="D167" s="54"/>
      <c r="E167" s="22"/>
      <c r="F167" s="26"/>
      <c r="G167" s="26"/>
      <c r="H167" s="70"/>
    </row>
    <row r="168" spans="2:8" x14ac:dyDescent="0.4">
      <c r="B168" s="31"/>
      <c r="C168" s="21"/>
      <c r="D168" s="54"/>
      <c r="E168" s="22"/>
      <c r="F168" s="26"/>
      <c r="G168" s="26"/>
      <c r="H168" s="70"/>
    </row>
    <row r="169" spans="2:8" ht="15.4" thickBot="1" x14ac:dyDescent="0.45">
      <c r="B169" s="17"/>
      <c r="C169" s="23"/>
      <c r="D169" s="24"/>
      <c r="E169" s="25"/>
      <c r="F169" s="27"/>
      <c r="G169" s="27"/>
      <c r="H169" s="60"/>
    </row>
  </sheetData>
  <mergeCells count="25">
    <mergeCell ref="C47:E47"/>
    <mergeCell ref="B5:F5"/>
    <mergeCell ref="C7:F7"/>
    <mergeCell ref="B34:J34"/>
    <mergeCell ref="C36:E36"/>
    <mergeCell ref="B43:G45"/>
    <mergeCell ref="B118:G120"/>
    <mergeCell ref="B53:G54"/>
    <mergeCell ref="B55:G57"/>
    <mergeCell ref="C59:E59"/>
    <mergeCell ref="C65:E65"/>
    <mergeCell ref="B71:G73"/>
    <mergeCell ref="C75:E75"/>
    <mergeCell ref="B81:G83"/>
    <mergeCell ref="C85:E85"/>
    <mergeCell ref="C91:E91"/>
    <mergeCell ref="B109:C109"/>
    <mergeCell ref="C112:E112"/>
    <mergeCell ref="C165:E165"/>
    <mergeCell ref="C122:E122"/>
    <mergeCell ref="B135:G135"/>
    <mergeCell ref="C137:E137"/>
    <mergeCell ref="B144:G146"/>
    <mergeCell ref="C148:E148"/>
    <mergeCell ref="B154:G15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Ejercicio</vt:lpstr>
      <vt:lpstr>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Andrés Filgueira</dc:creator>
  <cp:lastModifiedBy>Carlos Andrés Filgueira</cp:lastModifiedBy>
  <dcterms:created xsi:type="dcterms:W3CDTF">2023-08-24T23:54:24Z</dcterms:created>
  <dcterms:modified xsi:type="dcterms:W3CDTF">2025-11-14T23:13:14Z</dcterms:modified>
</cp:coreProperties>
</file>