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08b03ea577e69e87/Desktop/"/>
    </mc:Choice>
  </mc:AlternateContent>
  <xr:revisionPtr revIDLastSave="718" documentId="8_{2B4F689E-CDB5-484F-BA82-B695E70E2D88}" xr6:coauthVersionLast="47" xr6:coauthVersionMax="47" xr10:uidLastSave="{FD5E2B18-C596-4F5B-A588-D6F3B9D1B7F1}"/>
  <bookViews>
    <workbookView xWindow="10305" yWindow="-11640" windowWidth="20640" windowHeight="11040" xr2:uid="{A7CFC4E2-ECF4-4621-80E0-E4763DCC60D4}"/>
  </bookViews>
  <sheets>
    <sheet name="Ej 1" sheetId="1" r:id="rId1"/>
    <sheet name="Apunte" sheetId="3" r:id="rId2"/>
    <sheet name="Tarea Ej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7" i="1" l="1"/>
  <c r="G275" i="1"/>
  <c r="F275" i="1"/>
  <c r="F269" i="1"/>
  <c r="G270" i="1"/>
  <c r="G273" i="1"/>
  <c r="F272" i="1"/>
  <c r="G271" i="1"/>
  <c r="C258" i="1"/>
  <c r="B258" i="1"/>
  <c r="D258" i="1" s="1"/>
  <c r="G231" i="1"/>
  <c r="G230" i="1"/>
  <c r="F235" i="1" s="1"/>
  <c r="G236" i="1" s="1"/>
  <c r="H209" i="1"/>
  <c r="F222" i="1" s="1"/>
  <c r="H207" i="1"/>
  <c r="H205" i="1"/>
  <c r="G208" i="1"/>
  <c r="G223" i="1" s="1"/>
  <c r="G206" i="1"/>
  <c r="G219" i="1" s="1"/>
  <c r="F218" i="1" s="1"/>
  <c r="G204" i="1"/>
  <c r="G215" i="1" s="1"/>
  <c r="F214" i="1" s="1"/>
  <c r="D186" i="1"/>
  <c r="D197" i="1" s="1"/>
  <c r="C187" i="1"/>
  <c r="C198" i="1" s="1"/>
  <c r="G175" i="1"/>
  <c r="G182" i="1" s="1"/>
  <c r="G174" i="1"/>
  <c r="G181" i="1" s="1"/>
  <c r="D187" i="1" s="1"/>
  <c r="G173" i="1"/>
  <c r="G180" i="1" s="1"/>
  <c r="C164" i="1"/>
  <c r="D142" i="1"/>
  <c r="C142" i="1"/>
  <c r="C137" i="1"/>
  <c r="C145" i="1" s="1"/>
  <c r="C150" i="1" s="1"/>
  <c r="D132" i="1"/>
  <c r="F137" i="1" s="1"/>
  <c r="D145" i="1" s="1"/>
  <c r="F150" i="1" s="1"/>
  <c r="B132" i="1"/>
  <c r="D131" i="1"/>
  <c r="G138" i="1" s="1"/>
  <c r="I114" i="1"/>
  <c r="I116" i="1" s="1"/>
  <c r="I118" i="1" s="1"/>
  <c r="K115" i="1"/>
  <c r="K117" i="1"/>
  <c r="K113" i="1"/>
  <c r="J105" i="1"/>
  <c r="J106" i="1"/>
  <c r="J104" i="1"/>
  <c r="I101" i="1"/>
  <c r="F107" i="1"/>
  <c r="F106" i="1"/>
  <c r="F105" i="1"/>
  <c r="C107" i="1"/>
  <c r="J117" i="1" s="1"/>
  <c r="C106" i="1"/>
  <c r="J115" i="1" s="1"/>
  <c r="C105" i="1"/>
  <c r="J113" i="1" s="1"/>
  <c r="D93" i="1"/>
  <c r="F102" i="1" s="1"/>
  <c r="C93" i="1"/>
  <c r="C102" i="1" s="1"/>
  <c r="D92" i="1"/>
  <c r="G103" i="1" s="1"/>
  <c r="C92" i="1"/>
  <c r="D103" i="1" s="1"/>
  <c r="E98" i="1"/>
  <c r="D85" i="1"/>
  <c r="C80" i="1"/>
  <c r="D75" i="1"/>
  <c r="D74" i="1"/>
  <c r="C74" i="1"/>
  <c r="C86" i="1" s="1"/>
  <c r="F68" i="1"/>
  <c r="K106" i="1" s="1"/>
  <c r="F67" i="1"/>
  <c r="K105" i="1" s="1"/>
  <c r="F66" i="1"/>
  <c r="K104" i="1" s="1"/>
  <c r="C68" i="1"/>
  <c r="C67" i="1"/>
  <c r="C66" i="1"/>
  <c r="C63" i="1"/>
  <c r="E59" i="1"/>
  <c r="D54" i="1"/>
  <c r="F63" i="1" s="1"/>
  <c r="D53" i="1"/>
  <c r="C53" i="1"/>
  <c r="D64" i="1" s="1"/>
  <c r="C44" i="1"/>
  <c r="C31" i="1"/>
  <c r="D138" i="1" s="1"/>
  <c r="D151" i="1" s="1"/>
  <c r="D25" i="1"/>
  <c r="D42" i="1" s="1"/>
  <c r="D24" i="1"/>
  <c r="C24" i="1"/>
  <c r="C30" i="1" s="1"/>
  <c r="C20" i="1"/>
  <c r="D4" i="1"/>
  <c r="C4" i="1"/>
  <c r="C19" i="1" s="1"/>
  <c r="F179" i="1" l="1"/>
  <c r="D193" i="1"/>
  <c r="D188" i="1"/>
  <c r="F188" i="1" s="1"/>
  <c r="G193" i="1" s="1"/>
  <c r="F192" i="1" s="1"/>
  <c r="F136" i="1"/>
  <c r="D143" i="1"/>
  <c r="D144" i="1" s="1"/>
  <c r="F144" i="1" s="1"/>
  <c r="G151" i="1" s="1"/>
  <c r="F149" i="1" s="1"/>
  <c r="D26" i="1"/>
  <c r="F26" i="1" s="1"/>
  <c r="G32" i="1" s="1"/>
  <c r="D44" i="1" s="1"/>
  <c r="J101" i="1" s="1"/>
  <c r="D76" i="1"/>
  <c r="F76" i="1" s="1"/>
  <c r="G82" i="1" s="1"/>
  <c r="F80" i="1" s="1"/>
  <c r="D87" i="1" s="1"/>
  <c r="D59" i="1"/>
  <c r="F108" i="1"/>
  <c r="E105" i="1" s="1"/>
  <c r="F71" i="1"/>
  <c r="D86" i="1"/>
  <c r="F113" i="1"/>
  <c r="G64" i="1"/>
  <c r="D98" i="1"/>
  <c r="F98" i="1" s="1"/>
  <c r="C109" i="1" s="1"/>
  <c r="F59" i="1"/>
  <c r="G69" i="1" s="1"/>
  <c r="C41" i="1"/>
  <c r="F4" i="1"/>
  <c r="F9" i="1" s="1"/>
  <c r="G10" i="1" s="1"/>
  <c r="J98" i="1" s="1"/>
  <c r="C9" i="1"/>
  <c r="D198" i="1" l="1"/>
  <c r="D199" i="1" s="1"/>
  <c r="F30" i="1"/>
  <c r="D41" i="1" s="1"/>
  <c r="D43" i="1" s="1"/>
  <c r="D88" i="1"/>
  <c r="D20" i="1"/>
  <c r="G109" i="1"/>
  <c r="J114" i="1" s="1"/>
  <c r="E106" i="1"/>
  <c r="G110" i="1" s="1"/>
  <c r="J116" i="1" s="1"/>
  <c r="E107" i="1"/>
  <c r="G111" i="1" s="1"/>
  <c r="J118" i="1" s="1"/>
  <c r="G71" i="1"/>
  <c r="D19" i="1"/>
  <c r="K97" i="1" s="1"/>
  <c r="D159" i="1" s="1"/>
  <c r="F159" i="1" s="1"/>
  <c r="F164" i="1" s="1"/>
  <c r="G165" i="1" s="1"/>
  <c r="H225" i="1"/>
  <c r="K100" i="1" l="1"/>
  <c r="E108" i="1"/>
  <c r="G113" i="1"/>
  <c r="G114" i="1" s="1"/>
</calcChain>
</file>

<file path=xl/sharedStrings.xml><?xml version="1.0" encoding="utf-8"?>
<sst xmlns="http://schemas.openxmlformats.org/spreadsheetml/2006/main" count="415" uniqueCount="152">
  <si>
    <t>El Colegio de Contadores de Chile A.G., está transformando sus estados financieros que se encuentran bajo principios locales a Normas Internacionales, por lo cual se revisara los activos fijos que se mantienen en la sociedad, al efectuar la revisión nos encontramos con el siguiente detalle:</t>
  </si>
  <si>
    <t>Nº</t>
  </si>
  <si>
    <t>DETALLE 31.12.2023</t>
  </si>
  <si>
    <t>MONTO LIBRO</t>
  </si>
  <si>
    <t>DEP. ACUMULADA</t>
  </si>
  <si>
    <t>MONTO NETO</t>
  </si>
  <si>
    <t>A</t>
  </si>
  <si>
    <t>TERRENOS</t>
  </si>
  <si>
    <t>-</t>
  </si>
  <si>
    <t>B</t>
  </si>
  <si>
    <t>EDIFICIOS</t>
  </si>
  <si>
    <t>C</t>
  </si>
  <si>
    <t>MUEBLES Y UTILES</t>
  </si>
  <si>
    <t>D</t>
  </si>
  <si>
    <t>VEHICULOS</t>
  </si>
  <si>
    <t>E</t>
  </si>
  <si>
    <t>MAQUINARIAS</t>
  </si>
  <si>
    <t>Información proporcionada 01.01.2024</t>
  </si>
  <si>
    <r>
      <t>C)</t>
    </r>
    <r>
      <rPr>
        <b/>
        <sz val="7"/>
        <color theme="1"/>
        <rFont val="Times New Roman"/>
        <family val="1"/>
      </rPr>
      <t xml:space="preserve">     </t>
    </r>
    <r>
      <rPr>
        <sz val="9"/>
        <color theme="1"/>
        <rFont val="Georgia"/>
        <family val="1"/>
      </rPr>
      <t>Los muebles y útiles, al desarrollar un inventario, quedan con el siguiente detalle, (vida útil tributaria 4 años).</t>
    </r>
  </si>
  <si>
    <t>C.1</t>
  </si>
  <si>
    <t>Escritorios 10.000.000 valor residual 1.500.000 vida útil 10 años</t>
  </si>
  <si>
    <t>C.2</t>
  </si>
  <si>
    <t>Sillas 7.000.000 valor residual 2.500.000 vida útil 5 años</t>
  </si>
  <si>
    <t>C.3</t>
  </si>
  <si>
    <t>Estantes 4.000.000 valor residual 500.000 vida útil 7 años</t>
  </si>
  <si>
    <t>d.1</t>
  </si>
  <si>
    <t>Vehículo 1, 8.000.000, valor residual 3.500.000 vida útil 3 años</t>
  </si>
  <si>
    <t>d.2</t>
  </si>
  <si>
    <t>Vehículo 2, 10.000.000, valor residual 5.000.000 vida útil 2 años</t>
  </si>
  <si>
    <t>Información proporcionada 31.12.2024</t>
  </si>
  <si>
    <t>Los terrenos aumentaron su plusvalía, por lo cual dejaran a su valor de mercado de 600.000.000</t>
  </si>
  <si>
    <t>Se pide efectuar los asientos contables de adopción a las normas internacionales al 01.01.2024 y los asientos contables al 31.12.2024, tasa intereses de mercado 3%.</t>
  </si>
  <si>
    <r>
      <t>A)</t>
    </r>
    <r>
      <rPr>
        <b/>
        <sz val="7"/>
        <color theme="1"/>
        <rFont val="Times New Roman"/>
        <family val="1"/>
      </rPr>
      <t xml:space="preserve">    </t>
    </r>
    <r>
      <rPr>
        <sz val="9"/>
        <color theme="1"/>
        <rFont val="Georgia"/>
        <family val="1"/>
      </rPr>
      <t>Los terrenos se tasaron con un experto independiente quedando con un valor de mercado de 200.000.000</t>
    </r>
  </si>
  <si>
    <r>
      <t>B)</t>
    </r>
    <r>
      <rPr>
        <b/>
        <sz val="7"/>
        <color theme="1"/>
        <rFont val="Times New Roman"/>
        <family val="1"/>
      </rPr>
      <t xml:space="preserve">    </t>
    </r>
    <r>
      <rPr>
        <sz val="9"/>
        <color theme="1"/>
        <rFont val="Georgia"/>
        <family val="1"/>
      </rPr>
      <t>El edificio tiene un valor de mercado de 280.000.000 valor residual 60.000.000 40 años vida útil (vida útil tributaria restante 20 años).</t>
    </r>
  </si>
  <si>
    <t>Escritorios 15.000.000 valor residual 1.000.000 vida útil 4 años</t>
  </si>
  <si>
    <t>Sillas 5.000.000 valor residual 800.000 vida útil 3 años</t>
  </si>
  <si>
    <r>
      <t>D)</t>
    </r>
    <r>
      <rPr>
        <b/>
        <sz val="7"/>
        <color theme="1"/>
        <rFont val="Times New Roman"/>
        <family val="1"/>
      </rPr>
      <t xml:space="preserve">    </t>
    </r>
    <r>
      <rPr>
        <sz val="9"/>
        <color theme="1"/>
        <rFont val="Georgia"/>
        <family val="1"/>
      </rPr>
      <t xml:space="preserve">La máquina cuenta con 3 unidades principales de las cuales se buscó el valor de mercado de cada una de ellas (vida útil tributaria restante 4 años) </t>
    </r>
  </si>
  <si>
    <t>D.1</t>
  </si>
  <si>
    <t>Recicladora 20.000.000 valor residual 1.000.000 vida útil 5 años</t>
  </si>
  <si>
    <t>D.2</t>
  </si>
  <si>
    <t>Procesadora 30.000.000 valor residual 500.000 vida útil 3 años</t>
  </si>
  <si>
    <t>D.3</t>
  </si>
  <si>
    <t>Embalaje 20.000.000 valor residual 1.500.000 vida útil 10 años</t>
  </si>
  <si>
    <t>E) Los vehículos se mantienen a su costo atribuido, valor residual 2.000.000 vida útil financiera 5 años, vida útil tributaria 3 años.</t>
  </si>
  <si>
    <t>•	Los edificios se tasaron nuevamente y quedaron con un valor de mercado de 340.000.o000</t>
  </si>
  <si>
    <t>•	Los Terrenos por problemas medioambientales quedaron en 50.000.000</t>
  </si>
  <si>
    <r>
      <t>A)</t>
    </r>
    <r>
      <rPr>
        <b/>
        <sz val="7"/>
        <color theme="1"/>
        <rFont val="Georgia"/>
        <family val="1"/>
      </rPr>
      <t xml:space="preserve">    </t>
    </r>
    <r>
      <rPr>
        <sz val="9"/>
        <color theme="1"/>
        <rFont val="Georgia"/>
        <family val="1"/>
      </rPr>
      <t>Los terrenos se tasaron con un experto independiente quedando con un valor de mercado de 350.000.000</t>
    </r>
  </si>
  <si>
    <r>
      <t>C)</t>
    </r>
    <r>
      <rPr>
        <b/>
        <sz val="7"/>
        <color theme="1"/>
        <rFont val="Georgia"/>
        <family val="1"/>
      </rPr>
      <t xml:space="preserve">     </t>
    </r>
    <r>
      <rPr>
        <sz val="9"/>
        <color theme="1"/>
        <rFont val="Georgia"/>
        <family val="1"/>
      </rPr>
      <t>Los muebles y útiles, al desarrollar un inventario, quedan con el siguiente detalle, (vida útil tributaria 4 años).</t>
    </r>
  </si>
  <si>
    <r>
      <t>D)</t>
    </r>
    <r>
      <rPr>
        <b/>
        <sz val="7"/>
        <color theme="1"/>
        <rFont val="Georgia"/>
        <family val="1"/>
      </rPr>
      <t xml:space="preserve">    </t>
    </r>
    <r>
      <rPr>
        <sz val="9"/>
        <color theme="1"/>
        <rFont val="Georgia"/>
        <family val="1"/>
      </rPr>
      <t>Los vehículos se buscó su valor de mercado, no superando el valor de adquisición, quedando con el siguiente valor (vida útil tributaria restante 1 año).</t>
    </r>
  </si>
  <si>
    <r>
      <t>1)</t>
    </r>
    <r>
      <rPr>
        <sz val="7"/>
        <color theme="1"/>
        <rFont val="Georgia"/>
        <family val="1"/>
      </rPr>
      <t>  </t>
    </r>
    <r>
      <rPr>
        <sz val="9"/>
        <color theme="1"/>
        <rFont val="Georgia"/>
        <family val="1"/>
      </rPr>
      <t>A 10.000.000, 2 años vida útil valor residual 4.000.000</t>
    </r>
  </si>
  <si>
    <r>
      <t>2)</t>
    </r>
    <r>
      <rPr>
        <sz val="7"/>
        <color theme="1"/>
        <rFont val="Georgia"/>
        <family val="1"/>
      </rPr>
      <t> </t>
    </r>
    <r>
      <rPr>
        <sz val="9"/>
        <color theme="1"/>
        <rFont val="Georgia"/>
        <family val="1"/>
      </rPr>
      <t>B 5.000.000,  3 años vida útil valor residual 2.000.000</t>
    </r>
  </si>
  <si>
    <r>
      <t>3)</t>
    </r>
    <r>
      <rPr>
        <sz val="7"/>
        <color theme="1"/>
        <rFont val="Georgia"/>
        <family val="1"/>
      </rPr>
      <t> </t>
    </r>
    <r>
      <rPr>
        <sz val="9"/>
        <color theme="1"/>
        <rFont val="Georgia"/>
        <family val="1"/>
      </rPr>
      <t>C 15.000.000, 4 años vida útil valor residual 5.000.000</t>
    </r>
  </si>
  <si>
    <t>Detalle</t>
  </si>
  <si>
    <t>PCGA</t>
  </si>
  <si>
    <t>NIIF</t>
  </si>
  <si>
    <t>Ajuste</t>
  </si>
  <si>
    <t>Terrenos</t>
  </si>
  <si>
    <t>Fecha</t>
  </si>
  <si>
    <t>Debe</t>
  </si>
  <si>
    <t>Haber</t>
  </si>
  <si>
    <t>Edificios</t>
  </si>
  <si>
    <r>
      <t>B)</t>
    </r>
    <r>
      <rPr>
        <b/>
        <sz val="7"/>
        <color theme="1"/>
        <rFont val="Georgia"/>
        <family val="1"/>
      </rPr>
      <t xml:space="preserve">    </t>
    </r>
    <r>
      <rPr>
        <sz val="9"/>
        <color theme="1"/>
        <rFont val="Georgia"/>
        <family val="1"/>
      </rPr>
      <t xml:space="preserve">El edificio tiene un valor de mercado de 300.000.000 valor residual 50.000.000 50 años vida útil </t>
    </r>
  </si>
  <si>
    <t>Muebles y Útiles</t>
  </si>
  <si>
    <t>Vehículos</t>
  </si>
  <si>
    <t>Maquinarias</t>
  </si>
  <si>
    <t>Dep. Acum</t>
  </si>
  <si>
    <t>Información proporcionada 31.12.2025</t>
  </si>
  <si>
    <t>Se arrendo un terreno el 10 de marzo de 2025 con un plazo de 40 años, donde se está construyendo una planta productora, se estima que los costos de desmantelamiento son de 30.000.000, los costos de preparar el terreno son 10.o00.000, los costos de instalación son 50.000.000, los costos de funcionamiento de la planta son 10.000.000, los costos indirectos y generales son de 8.000.000, los costos de flete para llevar las instalaciones son de 5.000.000, los costos de los materiales son de 100.000.000, estime el valor del activo.</t>
  </si>
  <si>
    <t>Detalle 31.12.2024</t>
  </si>
  <si>
    <t>Monto Libro</t>
  </si>
  <si>
    <t>Monto Neto</t>
  </si>
  <si>
    <t>Información proporcionada 01.01.2025 (NIIF 1)</t>
  </si>
  <si>
    <t>01.01.2025</t>
  </si>
  <si>
    <t>Activo</t>
  </si>
  <si>
    <t>Patrimonio</t>
  </si>
  <si>
    <t>Otras Reservas</t>
  </si>
  <si>
    <t>Glosa: adopción a las NIIF, aplicando NIIF 1 y NIC 16</t>
  </si>
  <si>
    <t>Dep. Acumulada</t>
  </si>
  <si>
    <t>Neto</t>
  </si>
  <si>
    <t>Pasivo</t>
  </si>
  <si>
    <t>Glosa: ajuste según NIIF 1 y Aplicando NIC 16 p35</t>
  </si>
  <si>
    <t>Escritorios</t>
  </si>
  <si>
    <t>Sillas</t>
  </si>
  <si>
    <t>Estantes</t>
  </si>
  <si>
    <t>Resultados Acumulados</t>
  </si>
  <si>
    <t>Glosa: contabilización de activos por componentes</t>
  </si>
  <si>
    <r>
      <t>E)</t>
    </r>
    <r>
      <rPr>
        <b/>
        <sz val="7"/>
        <color theme="1"/>
        <rFont val="Georgia"/>
        <family val="1"/>
      </rPr>
      <t xml:space="preserve">    </t>
    </r>
    <r>
      <rPr>
        <sz val="9"/>
        <color theme="1"/>
        <rFont val="Georgia"/>
        <family val="1"/>
      </rPr>
      <t xml:space="preserve">La máquina cuenta con 3 unidades principales de las cuales se buscó el valor de mercado de cada una de ellas </t>
    </r>
  </si>
  <si>
    <t>Glosa: adopción a las NIIF 1, aplicando NIC 16 p35</t>
  </si>
  <si>
    <t>Maq A</t>
  </si>
  <si>
    <t>Maq B</t>
  </si>
  <si>
    <t>Maq C</t>
  </si>
  <si>
    <t>Otras Reservas Maq A</t>
  </si>
  <si>
    <t>Otras Reservas Maq B</t>
  </si>
  <si>
    <t>Otras Reservas Maq C</t>
  </si>
  <si>
    <t>Glosa: ajuste NIIF 1, con otras reservas</t>
  </si>
  <si>
    <t>Depreciación al 31.12.2025</t>
  </si>
  <si>
    <t>Detalle 31.12.2025</t>
  </si>
  <si>
    <t>Veh 1</t>
  </si>
  <si>
    <t>Veh 2</t>
  </si>
  <si>
    <t>Vida Útil</t>
  </si>
  <si>
    <t>Valor Residual</t>
  </si>
  <si>
    <t>(Valor del activo - depreciación acumulada - valor residual )/ vida útil</t>
  </si>
  <si>
    <t>Dep. acumulada =</t>
  </si>
  <si>
    <t>3 conceptos</t>
  </si>
  <si>
    <t>Depreciación</t>
  </si>
  <si>
    <t>Deterioro</t>
  </si>
  <si>
    <t>Venta de AF (PPE)</t>
  </si>
  <si>
    <t>31.12.2025</t>
  </si>
  <si>
    <t>Gasto</t>
  </si>
  <si>
    <t>Glosa: depreciación edificio 1 año</t>
  </si>
  <si>
    <t>Valor de Mercado</t>
  </si>
  <si>
    <t>Glosa: deterioro, según NIC 16, p35</t>
  </si>
  <si>
    <t>Ajuste 31.12.2025 Terrenos</t>
  </si>
  <si>
    <t>Glosa: tasación de terrenos, según la NIC 16</t>
  </si>
  <si>
    <r>
      <rPr>
        <sz val="9"/>
        <color rgb="FFFF0000"/>
        <rFont val="Georgia"/>
        <family val="1"/>
      </rPr>
      <t>El 31 de diciembre de 2025, ocurrió un terremoto, el valor de mercado edificio es de 70.000.000</t>
    </r>
    <r>
      <rPr>
        <sz val="9"/>
        <color theme="1"/>
        <rFont val="Georgia"/>
        <family val="1"/>
      </rPr>
      <t xml:space="preserve">, </t>
    </r>
    <r>
      <rPr>
        <sz val="9"/>
        <color rgb="FF0000FF"/>
        <rFont val="Georgia"/>
        <family val="1"/>
      </rPr>
      <t>también quedaron en pérdida total las sillas.</t>
    </r>
  </si>
  <si>
    <t>Depreciación Muebles y útiles</t>
  </si>
  <si>
    <t>Depreciación Acumulada</t>
  </si>
  <si>
    <t>Glosa: depreciación Muebles y útiles</t>
  </si>
  <si>
    <t>Depreciación Muebles y Útiles</t>
  </si>
  <si>
    <t>Dep. Acum. Escritorios</t>
  </si>
  <si>
    <t>Dep. Acum. Sillas</t>
  </si>
  <si>
    <t>Dep. Acum. Estantes</t>
  </si>
  <si>
    <t>Dep Acum</t>
  </si>
  <si>
    <t>Terremoto</t>
  </si>
  <si>
    <t>Glosa: deterioro sillas por pérdida total</t>
  </si>
  <si>
    <t>OR</t>
  </si>
  <si>
    <t>Dep. Acum Maq A</t>
  </si>
  <si>
    <t>Dep. Acum Maq B</t>
  </si>
  <si>
    <t>Dep. Acum Maq C</t>
  </si>
  <si>
    <t>Glosa: ajuste por depreciación  las maquinarias</t>
  </si>
  <si>
    <t>Depreciación Vehículos</t>
  </si>
  <si>
    <t>Dep. Acum Vehículos</t>
  </si>
  <si>
    <t>Glosa: depreciación 1 año vehículos</t>
  </si>
  <si>
    <t>Planta Productora</t>
  </si>
  <si>
    <t>Costo Desmantelamiento</t>
  </si>
  <si>
    <t>Preparar el Terreno</t>
  </si>
  <si>
    <t>Instalación</t>
  </si>
  <si>
    <t>Funcionamiento</t>
  </si>
  <si>
    <t>Indirectos generales</t>
  </si>
  <si>
    <t>Costo de Flete</t>
  </si>
  <si>
    <t>Materiales</t>
  </si>
  <si>
    <t>Activar</t>
  </si>
  <si>
    <t>ok</t>
  </si>
  <si>
    <t>no</t>
  </si>
  <si>
    <t>Monto x (1+i)n</t>
  </si>
  <si>
    <r>
      <t xml:space="preserve">Se pide efectuar los asientos contables de adopción a las normas internacionales al 01.01.2025 y los asientos contables al 31.12.2025, </t>
    </r>
    <r>
      <rPr>
        <b/>
        <sz val="9"/>
        <color rgb="FF0000FF"/>
        <rFont val="Georgia"/>
        <family val="1"/>
      </rPr>
      <t>tasa intereses de mercado 1%.</t>
    </r>
  </si>
  <si>
    <r>
      <t xml:space="preserve">Se arrendo un terreno el 10 de marzo de 2025 con un plazo de </t>
    </r>
    <r>
      <rPr>
        <sz val="12"/>
        <color rgb="FF0000FF"/>
        <rFont val="Georgia"/>
        <family val="1"/>
      </rPr>
      <t>40 años</t>
    </r>
    <r>
      <rPr>
        <sz val="12"/>
        <color theme="1"/>
        <rFont val="Georgia"/>
        <family val="1"/>
      </rPr>
      <t xml:space="preserve">, donde se está </t>
    </r>
    <r>
      <rPr>
        <sz val="12"/>
        <color rgb="FF0000FF"/>
        <rFont val="Georgia"/>
        <family val="1"/>
      </rPr>
      <t>construyendo una planta productora</t>
    </r>
    <r>
      <rPr>
        <sz val="12"/>
        <color theme="1"/>
        <rFont val="Georgia"/>
        <family val="1"/>
      </rPr>
      <t>, se estima que los costos de desmantelamiento son de 30.000.000, los costos de preparar el terreno son 10.o00.000, los costos de instalación son 50.000.000, los costos de funcionamiento de la planta son 10.000.000, los costos indirectos y generales son de 8.000.000, los costos de flete para llevar las instalaciones son de 5.000.000, los costos de los materiales son de 100.000.000, estime el valor del activo.</t>
    </r>
  </si>
  <si>
    <t>Acreedores</t>
  </si>
  <si>
    <t>Provisión Desmantelamiento</t>
  </si>
  <si>
    <t>Costos Indirectos</t>
  </si>
  <si>
    <t>Proveedores</t>
  </si>
  <si>
    <t>Glosa: activación Planta Productora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</si>
</sst>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65" formatCode="_ * #,##0.00_ ;_ * \-#,##0.00_ ;_ * &quot;-&quot;_ ;_ @_ "/>
  </numFmts>
  <fonts count="17" x14ac:knownFonts="1">
    <font>
      <sz val="11"/>
      <color theme="1"/>
      <name val="Aptos Narrow"/>
      <family val="2"/>
      <scheme val="minor"/>
    </font>
    <font>
      <sz val="11"/>
      <color theme="1"/>
      <name val="Aptos Narrow"/>
      <family val="2"/>
      <scheme val="minor"/>
    </font>
    <font>
      <sz val="9"/>
      <color theme="1"/>
      <name val="Georgia"/>
      <family val="1"/>
    </font>
    <font>
      <b/>
      <vertAlign val="superscript"/>
      <sz val="9"/>
      <color theme="1"/>
      <name val="Georgia"/>
      <family val="1"/>
    </font>
    <font>
      <b/>
      <sz val="9"/>
      <color theme="1"/>
      <name val="Georgia"/>
      <family val="1"/>
    </font>
    <font>
      <b/>
      <sz val="7"/>
      <color theme="1"/>
      <name val="Times New Roman"/>
      <family val="1"/>
    </font>
    <font>
      <sz val="11"/>
      <color theme="1"/>
      <name val="Georgia"/>
      <family val="1"/>
    </font>
    <font>
      <b/>
      <sz val="7"/>
      <color theme="1"/>
      <name val="Georgia"/>
      <family val="1"/>
    </font>
    <font>
      <sz val="7"/>
      <color theme="1"/>
      <name val="Georgia"/>
      <family val="1"/>
    </font>
    <font>
      <b/>
      <sz val="11"/>
      <color theme="1"/>
      <name val="Georgia"/>
      <family val="1"/>
    </font>
    <font>
      <sz val="11"/>
      <color rgb="FFFF0000"/>
      <name val="Georgia"/>
      <family val="1"/>
    </font>
    <font>
      <sz val="11"/>
      <name val="Georgia"/>
      <family val="1"/>
    </font>
    <font>
      <sz val="9"/>
      <color rgb="FFFF0000"/>
      <name val="Georgia"/>
      <family val="1"/>
    </font>
    <font>
      <sz val="9"/>
      <color rgb="FF0000FF"/>
      <name val="Georgia"/>
      <family val="1"/>
    </font>
    <font>
      <sz val="12"/>
      <color theme="1"/>
      <name val="Georgia"/>
      <family val="1"/>
    </font>
    <font>
      <sz val="12"/>
      <color rgb="FF0000FF"/>
      <name val="Georgia"/>
      <family val="1"/>
    </font>
    <font>
      <b/>
      <sz val="9"/>
      <color rgb="FF0000FF"/>
      <name val="Georgia"/>
      <family val="1"/>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04">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3" fontId="2" fillId="0" borderId="4" xfId="0" applyNumberFormat="1" applyFont="1" applyBorder="1" applyAlignment="1">
      <alignment horizontal="right" vertical="center" wrapText="1"/>
    </xf>
    <xf numFmtId="0" fontId="4" fillId="0" borderId="3" xfId="0" applyFont="1" applyBorder="1" applyAlignment="1">
      <alignment horizontal="justify" vertical="center" wrapText="1"/>
    </xf>
    <xf numFmtId="0" fontId="4"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vertical="center" wrapText="1"/>
    </xf>
    <xf numFmtId="3" fontId="2" fillId="0" borderId="2" xfId="0" applyNumberFormat="1"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vertical="center" wrapText="1"/>
    </xf>
    <xf numFmtId="0" fontId="2" fillId="0" borderId="0" xfId="0" applyFont="1" applyAlignment="1">
      <alignment vertical="center"/>
    </xf>
    <xf numFmtId="0" fontId="0" fillId="0" borderId="0" xfId="0" applyAlignment="1">
      <alignment horizontal="left"/>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xf numFmtId="41" fontId="6" fillId="0" borderId="0" xfId="1" applyFont="1"/>
    <xf numFmtId="0" fontId="6" fillId="0" borderId="15" xfId="0" applyFont="1" applyBorder="1" applyAlignment="1">
      <alignment horizontal="center"/>
    </xf>
    <xf numFmtId="0" fontId="6" fillId="0" borderId="15" xfId="0" applyFont="1" applyBorder="1"/>
    <xf numFmtId="0" fontId="6" fillId="0" borderId="3" xfId="0" applyFont="1" applyBorder="1"/>
    <xf numFmtId="41" fontId="6" fillId="0" borderId="15" xfId="1" applyFont="1" applyBorder="1" applyAlignment="1">
      <alignment horizontal="center"/>
    </xf>
    <xf numFmtId="41" fontId="6" fillId="0" borderId="15" xfId="1" applyFont="1" applyBorder="1"/>
    <xf numFmtId="41" fontId="6" fillId="0" borderId="3" xfId="1" applyFont="1" applyBorder="1"/>
    <xf numFmtId="0" fontId="9" fillId="2" borderId="1" xfId="0" applyFont="1" applyFill="1" applyBorder="1" applyAlignment="1">
      <alignment horizontal="center"/>
    </xf>
    <xf numFmtId="41" fontId="9" fillId="2" borderId="1" xfId="1" applyFont="1" applyFill="1" applyBorder="1" applyAlignment="1">
      <alignment horizontal="center"/>
    </xf>
    <xf numFmtId="0" fontId="9" fillId="0" borderId="1" xfId="0" applyFont="1" applyBorder="1" applyAlignment="1">
      <alignment horizontal="center"/>
    </xf>
    <xf numFmtId="41" fontId="9" fillId="0" borderId="1" xfId="1" applyFont="1" applyBorder="1" applyAlignment="1">
      <alignment horizontal="center"/>
    </xf>
    <xf numFmtId="41" fontId="6" fillId="3" borderId="15" xfId="1" applyFont="1" applyFill="1" applyBorder="1" applyAlignment="1">
      <alignment horizontal="center"/>
    </xf>
    <xf numFmtId="0" fontId="6" fillId="3" borderId="0" xfId="0" applyFont="1" applyFill="1"/>
    <xf numFmtId="41" fontId="6" fillId="0" borderId="0" xfId="0" applyNumberFormat="1" applyFont="1"/>
    <xf numFmtId="43" fontId="6" fillId="0" borderId="0" xfId="0" applyNumberFormat="1" applyFont="1"/>
    <xf numFmtId="0" fontId="3" fillId="3" borderId="0" xfId="0" applyFont="1" applyFill="1" applyAlignment="1">
      <alignment horizontal="justify" vertical="center"/>
    </xf>
    <xf numFmtId="0" fontId="4"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2" fillId="3" borderId="4" xfId="0" applyFont="1" applyFill="1" applyBorder="1" applyAlignment="1">
      <alignment vertical="center" wrapText="1"/>
    </xf>
    <xf numFmtId="3" fontId="2" fillId="3" borderId="4" xfId="0" applyNumberFormat="1" applyFont="1" applyFill="1" applyBorder="1" applyAlignment="1">
      <alignment horizontal="right" vertical="center" wrapText="1"/>
    </xf>
    <xf numFmtId="0" fontId="2" fillId="3" borderId="4" xfId="0" applyFont="1" applyFill="1" applyBorder="1" applyAlignment="1">
      <alignment horizontal="right" vertical="center" wrapText="1"/>
    </xf>
    <xf numFmtId="0" fontId="4" fillId="3" borderId="3" xfId="0" applyFont="1" applyFill="1" applyBorder="1" applyAlignment="1">
      <alignment horizontal="justify" vertical="center" wrapText="1"/>
    </xf>
    <xf numFmtId="0" fontId="2" fillId="3" borderId="0" xfId="0" applyFont="1" applyFill="1" applyAlignment="1">
      <alignment horizontal="justify"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3" borderId="11" xfId="0" applyFont="1" applyFill="1" applyBorder="1"/>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2" xfId="0" applyFont="1" applyFill="1" applyBorder="1" applyAlignment="1">
      <alignment horizontal="center"/>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2" fillId="3" borderId="0" xfId="0" applyFont="1" applyFill="1" applyAlignment="1">
      <alignment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4" xfId="0" applyFont="1" applyFill="1" applyBorder="1" applyAlignment="1">
      <alignment vertical="center" wrapText="1"/>
    </xf>
    <xf numFmtId="3" fontId="2" fillId="4" borderId="4" xfId="0" applyNumberFormat="1" applyFont="1" applyFill="1" applyBorder="1" applyAlignment="1">
      <alignment horizontal="right" vertical="center" wrapText="1"/>
    </xf>
    <xf numFmtId="0" fontId="6" fillId="4" borderId="0" xfId="0" applyFont="1" applyFill="1"/>
    <xf numFmtId="0" fontId="6" fillId="0" borderId="15" xfId="0" applyFont="1" applyBorder="1" applyAlignment="1">
      <alignment horizontal="center" vertical="center" wrapText="1"/>
    </xf>
    <xf numFmtId="0" fontId="6" fillId="0" borderId="5" xfId="0" applyFont="1" applyBorder="1"/>
    <xf numFmtId="0" fontId="6" fillId="0" borderId="9" xfId="0" applyFont="1" applyBorder="1"/>
    <xf numFmtId="0" fontId="6" fillId="0" borderId="10" xfId="0" applyFont="1" applyBorder="1"/>
    <xf numFmtId="0" fontId="6" fillId="0" borderId="11" xfId="0" applyFont="1" applyBorder="1"/>
    <xf numFmtId="0" fontId="6" fillId="0" borderId="4"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 xfId="0" applyFont="1" applyBorder="1"/>
    <xf numFmtId="41" fontId="6" fillId="0" borderId="1" xfId="1" applyFont="1" applyBorder="1"/>
    <xf numFmtId="0" fontId="10" fillId="0" borderId="15" xfId="0" applyFont="1" applyBorder="1"/>
    <xf numFmtId="41" fontId="10" fillId="0" borderId="15" xfId="1" applyFont="1" applyBorder="1"/>
    <xf numFmtId="0" fontId="6" fillId="3" borderId="1" xfId="0" applyFont="1" applyFill="1" applyBorder="1"/>
    <xf numFmtId="41" fontId="6" fillId="3" borderId="1" xfId="0" applyNumberFormat="1" applyFont="1" applyFill="1" applyBorder="1"/>
    <xf numFmtId="0" fontId="6" fillId="0" borderId="15" xfId="0" applyFont="1" applyBorder="1" applyAlignment="1">
      <alignment horizontal="left"/>
    </xf>
    <xf numFmtId="0" fontId="11" fillId="0" borderId="15" xfId="0" applyFont="1" applyBorder="1" applyAlignment="1">
      <alignment horizontal="left"/>
    </xf>
    <xf numFmtId="41" fontId="11" fillId="0" borderId="15" xfId="1" applyFont="1" applyBorder="1" applyAlignment="1">
      <alignment horizontal="left"/>
    </xf>
    <xf numFmtId="41" fontId="11" fillId="3" borderId="15" xfId="1" applyFont="1" applyFill="1" applyBorder="1" applyAlignment="1">
      <alignment horizontal="left"/>
    </xf>
    <xf numFmtId="41" fontId="6" fillId="3" borderId="0" xfId="0" applyNumberFormat="1" applyFont="1" applyFill="1"/>
    <xf numFmtId="0" fontId="4" fillId="4" borderId="3" xfId="0" applyFont="1" applyFill="1" applyBorder="1" applyAlignment="1">
      <alignment horizontal="justify" vertical="center" wrapText="1"/>
    </xf>
    <xf numFmtId="0" fontId="6" fillId="0" borderId="1" xfId="0" applyFont="1" applyBorder="1" applyAlignment="1">
      <alignment horizontal="left"/>
    </xf>
    <xf numFmtId="0" fontId="6" fillId="4" borderId="15" xfId="0" applyFont="1" applyFill="1" applyBorder="1"/>
    <xf numFmtId="0" fontId="6" fillId="4" borderId="5" xfId="0" applyFont="1" applyFill="1" applyBorder="1"/>
    <xf numFmtId="0" fontId="6" fillId="4" borderId="9" xfId="0" applyFont="1" applyFill="1" applyBorder="1"/>
    <xf numFmtId="41" fontId="6" fillId="4" borderId="15" xfId="1" applyFont="1" applyFill="1" applyBorder="1"/>
    <xf numFmtId="41" fontId="10" fillId="4" borderId="15" xfId="1" applyFont="1" applyFill="1" applyBorder="1"/>
    <xf numFmtId="0" fontId="10" fillId="4" borderId="15" xfId="0" applyFont="1" applyFill="1" applyBorder="1" applyAlignment="1">
      <alignment horizontal="left"/>
    </xf>
    <xf numFmtId="0" fontId="6" fillId="0" borderId="5" xfId="0" applyFont="1" applyBorder="1" applyAlignment="1">
      <alignment horizontal="center"/>
    </xf>
    <xf numFmtId="41"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41" fontId="6" fillId="0" borderId="14" xfId="1" applyFont="1" applyBorder="1"/>
    <xf numFmtId="165" fontId="6" fillId="0" borderId="9" xfId="0" applyNumberFormat="1" applyFont="1" applyBorder="1"/>
    <xf numFmtId="41" fontId="6" fillId="4" borderId="1" xfId="1" applyFont="1" applyFill="1" applyBorder="1"/>
    <xf numFmtId="0" fontId="9" fillId="3" borderId="0" xfId="0" applyFont="1" applyFill="1"/>
    <xf numFmtId="0" fontId="6" fillId="3" borderId="16" xfId="0" applyFont="1" applyFill="1" applyBorder="1"/>
    <xf numFmtId="41" fontId="6" fillId="3" borderId="16" xfId="0" applyNumberFormat="1" applyFont="1" applyFill="1" applyBorder="1"/>
    <xf numFmtId="41" fontId="6" fillId="3" borderId="16" xfId="1" applyFont="1" applyFill="1" applyBorder="1"/>
    <xf numFmtId="0" fontId="9" fillId="3" borderId="16" xfId="0" applyFont="1" applyFill="1" applyBorder="1" applyAlignment="1">
      <alignment horizontal="justify" vertical="center" wrapText="1"/>
    </xf>
    <xf numFmtId="0" fontId="9" fillId="3" borderId="16" xfId="0" applyFont="1" applyFill="1" applyBorder="1" applyAlignment="1">
      <alignment horizontal="center" vertical="center" wrapText="1"/>
    </xf>
    <xf numFmtId="0" fontId="9" fillId="3" borderId="16" xfId="0" applyFont="1" applyFill="1" applyBorder="1" applyAlignment="1">
      <alignment vertical="center" wrapText="1"/>
    </xf>
    <xf numFmtId="0" fontId="6" fillId="3" borderId="16" xfId="0" applyFont="1" applyFill="1" applyBorder="1" applyAlignment="1">
      <alignment horizontal="left" vertical="center" wrapText="1"/>
    </xf>
    <xf numFmtId="3" fontId="6" fillId="3" borderId="16" xfId="0" applyNumberFormat="1" applyFont="1" applyFill="1" applyBorder="1" applyAlignment="1">
      <alignment horizontal="right" vertical="center" wrapText="1"/>
    </xf>
    <xf numFmtId="0" fontId="6" fillId="3" borderId="16" xfId="0" applyFont="1" applyFill="1" applyBorder="1" applyAlignment="1">
      <alignment horizontal="center" vertical="center" wrapText="1"/>
    </xf>
    <xf numFmtId="3" fontId="6" fillId="3" borderId="16" xfId="0" applyNumberFormat="1" applyFont="1" applyFill="1" applyBorder="1" applyAlignment="1">
      <alignment horizontal="center" vertical="center" wrapText="1"/>
    </xf>
    <xf numFmtId="0" fontId="6" fillId="3" borderId="16" xfId="0" applyFont="1" applyFill="1" applyBorder="1" applyAlignment="1">
      <alignment vertical="center" wrapText="1"/>
    </xf>
    <xf numFmtId="41" fontId="6" fillId="3" borderId="16" xfId="0" applyNumberFormat="1" applyFont="1" applyFill="1" applyBorder="1" applyAlignment="1">
      <alignment horizontal="left" vertical="center" wrapText="1"/>
    </xf>
    <xf numFmtId="0" fontId="6" fillId="3" borderId="16" xfId="0" applyFont="1" applyFill="1" applyBorder="1" applyAlignment="1">
      <alignment horizontal="right" vertical="center" wrapText="1"/>
    </xf>
    <xf numFmtId="0" fontId="6" fillId="3" borderId="16" xfId="0" applyFont="1" applyFill="1" applyBorder="1" applyAlignment="1">
      <alignment horizontal="justify" vertical="center" wrapText="1"/>
    </xf>
    <xf numFmtId="41" fontId="6" fillId="3" borderId="16" xfId="0" applyNumberFormat="1" applyFont="1" applyFill="1" applyBorder="1" applyAlignment="1">
      <alignment vertical="center" wrapText="1"/>
    </xf>
    <xf numFmtId="0" fontId="4" fillId="3" borderId="6" xfId="0" applyFont="1" applyFill="1" applyBorder="1" applyAlignment="1">
      <alignment horizontal="left" vertical="center"/>
    </xf>
    <xf numFmtId="0" fontId="6" fillId="3" borderId="7" xfId="0" applyFont="1" applyFill="1" applyBorder="1"/>
    <xf numFmtId="0" fontId="6" fillId="3" borderId="8" xfId="0" applyFont="1" applyFill="1" applyBorder="1"/>
    <xf numFmtId="0" fontId="4" fillId="3" borderId="5" xfId="0" applyFont="1" applyFill="1" applyBorder="1" applyAlignment="1">
      <alignment horizontal="left" vertical="center"/>
    </xf>
    <xf numFmtId="0" fontId="6" fillId="3" borderId="0" xfId="0" applyFont="1" applyFill="1" applyBorder="1"/>
    <xf numFmtId="0" fontId="6" fillId="3" borderId="9" xfId="0" applyFont="1" applyFill="1" applyBorder="1"/>
    <xf numFmtId="0" fontId="2" fillId="3" borderId="0" xfId="0" applyFont="1" applyFill="1" applyBorder="1" applyAlignment="1">
      <alignment horizontal="left" vertical="center" wrapText="1"/>
    </xf>
    <xf numFmtId="0" fontId="2" fillId="3" borderId="5" xfId="0" applyFont="1" applyFill="1" applyBorder="1" applyAlignment="1">
      <alignment horizontal="left" vertical="center"/>
    </xf>
    <xf numFmtId="0" fontId="4" fillId="3" borderId="5" xfId="0" applyFont="1" applyFill="1" applyBorder="1" applyAlignment="1">
      <alignment horizontal="justify" vertical="center"/>
    </xf>
    <xf numFmtId="0" fontId="6" fillId="0" borderId="12" xfId="0" applyFont="1" applyBorder="1"/>
    <xf numFmtId="0" fontId="6" fillId="0" borderId="13" xfId="0" applyFont="1" applyBorder="1"/>
    <xf numFmtId="0" fontId="6" fillId="4" borderId="16" xfId="0" applyFont="1" applyFill="1" applyBorder="1" applyAlignment="1">
      <alignment horizontal="justify" vertical="center" wrapText="1"/>
    </xf>
    <xf numFmtId="41" fontId="6" fillId="4" borderId="16" xfId="0" applyNumberFormat="1" applyFont="1" applyFill="1" applyBorder="1" applyAlignment="1">
      <alignment vertical="center" wrapText="1"/>
    </xf>
    <xf numFmtId="0" fontId="6" fillId="0" borderId="10" xfId="0" applyFont="1" applyBorder="1" applyAlignment="1">
      <alignment horizontal="center"/>
    </xf>
    <xf numFmtId="0" fontId="6" fillId="0" borderId="2" xfId="0" applyFont="1" applyBorder="1"/>
    <xf numFmtId="0" fontId="6" fillId="3" borderId="15" xfId="0" applyFont="1" applyFill="1" applyBorder="1"/>
    <xf numFmtId="0" fontId="6" fillId="3" borderId="5" xfId="0" applyFont="1" applyFill="1" applyBorder="1"/>
    <xf numFmtId="41" fontId="6" fillId="3" borderId="15" xfId="1" applyFont="1" applyFill="1" applyBorder="1"/>
    <xf numFmtId="0" fontId="6" fillId="3" borderId="3" xfId="0" applyFont="1" applyFill="1" applyBorder="1"/>
    <xf numFmtId="0" fontId="6" fillId="3" borderId="10" xfId="0" applyFont="1" applyFill="1" applyBorder="1"/>
    <xf numFmtId="0" fontId="6" fillId="3" borderId="4" xfId="0" applyFont="1" applyFill="1" applyBorder="1"/>
    <xf numFmtId="41" fontId="6" fillId="3" borderId="3" xfId="1" applyFont="1" applyFill="1" applyBorder="1"/>
    <xf numFmtId="0" fontId="6" fillId="4" borderId="1" xfId="0" applyFont="1" applyFill="1" applyBorder="1"/>
    <xf numFmtId="41" fontId="6" fillId="4" borderId="1" xfId="0" applyNumberFormat="1" applyFont="1" applyFill="1" applyBorder="1"/>
    <xf numFmtId="0" fontId="2" fillId="4" borderId="5" xfId="0" applyFont="1" applyFill="1" applyBorder="1" applyAlignment="1">
      <alignment horizontal="left" vertical="center"/>
    </xf>
    <xf numFmtId="0" fontId="6" fillId="4" borderId="0" xfId="0" applyFont="1" applyFill="1" applyBorder="1"/>
    <xf numFmtId="0" fontId="9" fillId="3" borderId="17" xfId="0" applyFont="1" applyFill="1" applyBorder="1" applyAlignment="1">
      <alignment horizontal="center" vertical="center" wrapText="1"/>
    </xf>
    <xf numFmtId="3" fontId="6" fillId="3" borderId="17" xfId="0" applyNumberFormat="1" applyFont="1" applyFill="1" applyBorder="1" applyAlignment="1">
      <alignment horizontal="right" vertical="center" wrapText="1"/>
    </xf>
    <xf numFmtId="0" fontId="9" fillId="3" borderId="16" xfId="0" applyFont="1" applyFill="1" applyBorder="1" applyAlignment="1">
      <alignment horizontal="center"/>
    </xf>
    <xf numFmtId="0" fontId="9" fillId="4" borderId="16" xfId="0" applyFont="1" applyFill="1" applyBorder="1" applyAlignment="1">
      <alignment horizontal="center"/>
    </xf>
    <xf numFmtId="0" fontId="6" fillId="4" borderId="16" xfId="0" applyFont="1" applyFill="1" applyBorder="1"/>
    <xf numFmtId="41" fontId="6" fillId="4" borderId="16" xfId="1" applyFont="1" applyFill="1" applyBorder="1"/>
    <xf numFmtId="0" fontId="6" fillId="5" borderId="16" xfId="0" applyFont="1" applyFill="1" applyBorder="1"/>
    <xf numFmtId="0" fontId="6" fillId="5" borderId="16" xfId="0" applyFont="1" applyFill="1" applyBorder="1" applyAlignment="1">
      <alignment vertical="center" wrapText="1"/>
    </xf>
    <xf numFmtId="3" fontId="6" fillId="5" borderId="16" xfId="0" applyNumberFormat="1" applyFont="1" applyFill="1" applyBorder="1" applyAlignment="1">
      <alignment horizontal="right" vertical="center" wrapText="1"/>
    </xf>
    <xf numFmtId="41" fontId="6" fillId="5" borderId="16" xfId="1" applyFont="1" applyFill="1" applyBorder="1"/>
    <xf numFmtId="41" fontId="6" fillId="5" borderId="16" xfId="0" applyNumberFormat="1" applyFont="1" applyFill="1" applyBorder="1" applyAlignment="1">
      <alignment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4" xfId="0" applyFont="1" applyFill="1" applyBorder="1" applyAlignment="1">
      <alignment horizontal="center" vertical="center" wrapText="1"/>
    </xf>
    <xf numFmtId="41" fontId="6" fillId="3" borderId="0" xfId="1" applyFont="1" applyFill="1"/>
    <xf numFmtId="41" fontId="6" fillId="4" borderId="0" xfId="1" applyFont="1" applyFill="1"/>
    <xf numFmtId="0" fontId="6" fillId="6" borderId="0" xfId="0" applyFont="1" applyFill="1"/>
    <xf numFmtId="41" fontId="6" fillId="6" borderId="0" xfId="1" applyFont="1" applyFill="1"/>
    <xf numFmtId="41" fontId="6" fillId="6" borderId="1" xfId="1" applyFont="1" applyFill="1" applyBorder="1"/>
    <xf numFmtId="0" fontId="6" fillId="0" borderId="0" xfId="0" applyFont="1" applyBorder="1" applyAlignment="1">
      <alignment horizontal="center"/>
    </xf>
    <xf numFmtId="0" fontId="6" fillId="0" borderId="9" xfId="0" applyFont="1" applyBorder="1" applyAlignment="1">
      <alignment horizontal="center"/>
    </xf>
    <xf numFmtId="0" fontId="6" fillId="6" borderId="15" xfId="0" applyFont="1" applyFill="1" applyBorder="1" applyAlignment="1">
      <alignment horizontal="center" vertical="center" wrapText="1"/>
    </xf>
    <xf numFmtId="0" fontId="6" fillId="6" borderId="5" xfId="0" applyFont="1" applyFill="1" applyBorder="1" applyAlignment="1">
      <alignment horizontal="center"/>
    </xf>
    <xf numFmtId="0" fontId="6" fillId="6" borderId="0" xfId="0" applyFont="1" applyFill="1" applyBorder="1" applyAlignment="1">
      <alignment horizontal="center"/>
    </xf>
    <xf numFmtId="0" fontId="6" fillId="6" borderId="9" xfId="0" applyFont="1" applyFill="1" applyBorder="1" applyAlignment="1">
      <alignment horizontal="center"/>
    </xf>
    <xf numFmtId="41" fontId="6" fillId="6" borderId="15" xfId="1" applyFont="1" applyFill="1" applyBorder="1"/>
  </cellXfs>
  <cellStyles count="2">
    <cellStyle name="Millares [0]" xfId="1" builtinId="6"/>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1072661</xdr:colOff>
      <xdr:row>245</xdr:row>
      <xdr:rowOff>81675</xdr:rowOff>
    </xdr:from>
    <xdr:to>
      <xdr:col>12</xdr:col>
      <xdr:colOff>388813</xdr:colOff>
      <xdr:row>253</xdr:row>
      <xdr:rowOff>45676</xdr:rowOff>
    </xdr:to>
    <xdr:pic>
      <xdr:nvPicPr>
        <xdr:cNvPr id="2" name="Imagen 1">
          <a:extLst>
            <a:ext uri="{FF2B5EF4-FFF2-40B4-BE49-F238E27FC236}">
              <a16:creationId xmlns:a16="http://schemas.microsoft.com/office/drawing/2014/main" id="{143F2BC9-6FD2-4DCB-B39F-C08259085D78}"/>
            </a:ext>
          </a:extLst>
        </xdr:cNvPr>
        <xdr:cNvPicPr>
          <a:picLocks noChangeAspect="1"/>
        </xdr:cNvPicPr>
      </xdr:nvPicPr>
      <xdr:blipFill>
        <a:blip xmlns:r="http://schemas.openxmlformats.org/officeDocument/2006/relationships" r:embed="rId1"/>
        <a:stretch>
          <a:fillRect/>
        </a:stretch>
      </xdr:blipFill>
      <xdr:spPr>
        <a:xfrm>
          <a:off x="10011507" y="43333967"/>
          <a:ext cx="3272691" cy="1483240"/>
        </a:xfrm>
        <a:prstGeom prst="rect">
          <a:avLst/>
        </a:prstGeom>
        <a:ln w="38100">
          <a:solidFill>
            <a:schemeClr val="tx1"/>
          </a:solidFill>
        </a:ln>
      </xdr:spPr>
    </xdr:pic>
    <xdr:clientData/>
  </xdr:twoCellAnchor>
  <xdr:twoCellAnchor editAs="oneCell">
    <xdr:from>
      <xdr:col>2</xdr:col>
      <xdr:colOff>380632</xdr:colOff>
      <xdr:row>11</xdr:row>
      <xdr:rowOff>41028</xdr:rowOff>
    </xdr:from>
    <xdr:to>
      <xdr:col>4</xdr:col>
      <xdr:colOff>981440</xdr:colOff>
      <xdr:row>15</xdr:row>
      <xdr:rowOff>160822</xdr:rowOff>
    </xdr:to>
    <xdr:pic>
      <xdr:nvPicPr>
        <xdr:cNvPr id="3" name="Imagen 2">
          <a:extLst>
            <a:ext uri="{FF2B5EF4-FFF2-40B4-BE49-F238E27FC236}">
              <a16:creationId xmlns:a16="http://schemas.microsoft.com/office/drawing/2014/main" id="{68538CDD-DEBB-25E3-3DE5-AEEC09810A2B}"/>
            </a:ext>
          </a:extLst>
        </xdr:cNvPr>
        <xdr:cNvPicPr>
          <a:picLocks noChangeAspect="1"/>
        </xdr:cNvPicPr>
      </xdr:nvPicPr>
      <xdr:blipFill>
        <a:blip xmlns:r="http://schemas.openxmlformats.org/officeDocument/2006/relationships" r:embed="rId2"/>
        <a:stretch>
          <a:fillRect/>
        </a:stretch>
      </xdr:blipFill>
      <xdr:spPr>
        <a:xfrm>
          <a:off x="1611555" y="2011970"/>
          <a:ext cx="3289789" cy="847725"/>
        </a:xfrm>
        <a:prstGeom prst="rect">
          <a:avLst/>
        </a:prstGeom>
      </xdr:spPr>
    </xdr:pic>
    <xdr:clientData/>
  </xdr:twoCellAnchor>
  <xdr:twoCellAnchor editAs="oneCell">
    <xdr:from>
      <xdr:col>1</xdr:col>
      <xdr:colOff>1008550</xdr:colOff>
      <xdr:row>33</xdr:row>
      <xdr:rowOff>109903</xdr:rowOff>
    </xdr:from>
    <xdr:to>
      <xdr:col>5</xdr:col>
      <xdr:colOff>389303</xdr:colOff>
      <xdr:row>38</xdr:row>
      <xdr:rowOff>122731</xdr:rowOff>
    </xdr:to>
    <xdr:pic>
      <xdr:nvPicPr>
        <xdr:cNvPr id="4" name="Imagen 3">
          <a:extLst>
            <a:ext uri="{FF2B5EF4-FFF2-40B4-BE49-F238E27FC236}">
              <a16:creationId xmlns:a16="http://schemas.microsoft.com/office/drawing/2014/main" id="{C9C75091-53B4-BCD1-E4FF-424B1405A1D0}"/>
            </a:ext>
          </a:extLst>
        </xdr:cNvPr>
        <xdr:cNvPicPr>
          <a:picLocks noChangeAspect="1"/>
        </xdr:cNvPicPr>
      </xdr:nvPicPr>
      <xdr:blipFill>
        <a:blip xmlns:r="http://schemas.openxmlformats.org/officeDocument/2006/relationships" r:embed="rId3"/>
        <a:stretch>
          <a:fillRect/>
        </a:stretch>
      </xdr:blipFill>
      <xdr:spPr>
        <a:xfrm>
          <a:off x="1199050" y="5978768"/>
          <a:ext cx="4506058" cy="923932"/>
        </a:xfrm>
        <a:prstGeom prst="rect">
          <a:avLst/>
        </a:prstGeom>
      </xdr:spPr>
    </xdr:pic>
    <xdr:clientData/>
  </xdr:twoCellAnchor>
  <xdr:twoCellAnchor>
    <xdr:from>
      <xdr:col>4</xdr:col>
      <xdr:colOff>524973</xdr:colOff>
      <xdr:row>34</xdr:row>
      <xdr:rowOff>7327</xdr:rowOff>
    </xdr:from>
    <xdr:to>
      <xdr:col>5</xdr:col>
      <xdr:colOff>459032</xdr:colOff>
      <xdr:row>37</xdr:row>
      <xdr:rowOff>139211</xdr:rowOff>
    </xdr:to>
    <xdr:sp macro="" textlink="">
      <xdr:nvSpPr>
        <xdr:cNvPr id="5" name="Rectángulo 4">
          <a:extLst>
            <a:ext uri="{FF2B5EF4-FFF2-40B4-BE49-F238E27FC236}">
              <a16:creationId xmlns:a16="http://schemas.microsoft.com/office/drawing/2014/main" id="{87601EDB-3C38-A306-165A-32F9F0FF0606}"/>
            </a:ext>
          </a:extLst>
        </xdr:cNvPr>
        <xdr:cNvSpPr/>
      </xdr:nvSpPr>
      <xdr:spPr>
        <a:xfrm>
          <a:off x="4444877" y="6242539"/>
          <a:ext cx="1223597" cy="68140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4</xdr:col>
      <xdr:colOff>39688</xdr:colOff>
      <xdr:row>76</xdr:row>
      <xdr:rowOff>15875</xdr:rowOff>
    </xdr:from>
    <xdr:to>
      <xdr:col>4</xdr:col>
      <xdr:colOff>650875</xdr:colOff>
      <xdr:row>87</xdr:row>
      <xdr:rowOff>134938</xdr:rowOff>
    </xdr:to>
    <xdr:cxnSp macro="">
      <xdr:nvCxnSpPr>
        <xdr:cNvPr id="7" name="Conector recto de flecha 6">
          <a:extLst>
            <a:ext uri="{FF2B5EF4-FFF2-40B4-BE49-F238E27FC236}">
              <a16:creationId xmlns:a16="http://schemas.microsoft.com/office/drawing/2014/main" id="{7921A341-13D8-A002-CCCA-F8C4A2FDEAB0}"/>
            </a:ext>
          </a:extLst>
        </xdr:cNvPr>
        <xdr:cNvCxnSpPr/>
      </xdr:nvCxnSpPr>
      <xdr:spPr>
        <a:xfrm flipV="1">
          <a:off x="3960813" y="13755688"/>
          <a:ext cx="611187" cy="2127250"/>
        </a:xfrm>
        <a:prstGeom prst="straightConnector1">
          <a:avLst/>
        </a:prstGeom>
        <a:ln w="190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982661</xdr:colOff>
      <xdr:row>248</xdr:row>
      <xdr:rowOff>168275</xdr:rowOff>
    </xdr:from>
    <xdr:to>
      <xdr:col>9</xdr:col>
      <xdr:colOff>1164031</xdr:colOff>
      <xdr:row>265</xdr:row>
      <xdr:rowOff>46432</xdr:rowOff>
    </xdr:to>
    <xdr:pic>
      <xdr:nvPicPr>
        <xdr:cNvPr id="8" name="Imagen 7">
          <a:extLst>
            <a:ext uri="{FF2B5EF4-FFF2-40B4-BE49-F238E27FC236}">
              <a16:creationId xmlns:a16="http://schemas.microsoft.com/office/drawing/2014/main" id="{FE7600D5-05A0-4B52-910B-0B76D6569D72}"/>
            </a:ext>
          </a:extLst>
        </xdr:cNvPr>
        <xdr:cNvPicPr>
          <a:picLocks noChangeAspect="1"/>
        </xdr:cNvPicPr>
      </xdr:nvPicPr>
      <xdr:blipFill>
        <a:blip xmlns:r="http://schemas.openxmlformats.org/officeDocument/2006/relationships" r:embed="rId4"/>
        <a:stretch>
          <a:fillRect/>
        </a:stretch>
      </xdr:blipFill>
      <xdr:spPr>
        <a:xfrm>
          <a:off x="6300786" y="44276963"/>
          <a:ext cx="4483495" cy="2981719"/>
        </a:xfrm>
        <a:prstGeom prst="rect">
          <a:avLst/>
        </a:prstGeom>
        <a:ln w="25400">
          <a:solidFill>
            <a:schemeClr val="tx1"/>
          </a:solidFill>
        </a:ln>
      </xdr:spPr>
    </xdr:pic>
    <xdr:clientData/>
  </xdr:twoCellAnchor>
  <xdr:twoCellAnchor editAs="oneCell">
    <xdr:from>
      <xdr:col>4</xdr:col>
      <xdr:colOff>1273245</xdr:colOff>
      <xdr:row>239</xdr:row>
      <xdr:rowOff>168272</xdr:rowOff>
    </xdr:from>
    <xdr:to>
      <xdr:col>8</xdr:col>
      <xdr:colOff>750926</xdr:colOff>
      <xdr:row>251</xdr:row>
      <xdr:rowOff>141303</xdr:rowOff>
    </xdr:to>
    <xdr:pic>
      <xdr:nvPicPr>
        <xdr:cNvPr id="9" name="Imagen 8">
          <a:extLst>
            <a:ext uri="{FF2B5EF4-FFF2-40B4-BE49-F238E27FC236}">
              <a16:creationId xmlns:a16="http://schemas.microsoft.com/office/drawing/2014/main" id="{CDB43498-5A84-DD46-86E6-8FFB0AC52CAE}"/>
            </a:ext>
          </a:extLst>
        </xdr:cNvPr>
        <xdr:cNvPicPr>
          <a:picLocks noChangeAspect="1"/>
        </xdr:cNvPicPr>
      </xdr:nvPicPr>
      <xdr:blipFill>
        <a:blip xmlns:r="http://schemas.openxmlformats.org/officeDocument/2006/relationships" r:embed="rId5"/>
        <a:stretch>
          <a:fillRect/>
        </a:stretch>
      </xdr:blipFill>
      <xdr:spPr>
        <a:xfrm>
          <a:off x="5194370" y="42633897"/>
          <a:ext cx="4351306" cy="2159019"/>
        </a:xfrm>
        <a:prstGeom prst="rect">
          <a:avLst/>
        </a:prstGeom>
        <a:ln>
          <a:solidFill>
            <a:schemeClr val="tx1"/>
          </a:solidFill>
        </a:ln>
      </xdr:spPr>
    </xdr:pic>
    <xdr:clientData/>
  </xdr:twoCellAnchor>
  <xdr:twoCellAnchor editAs="oneCell">
    <xdr:from>
      <xdr:col>8</xdr:col>
      <xdr:colOff>425450</xdr:colOff>
      <xdr:row>241</xdr:row>
      <xdr:rowOff>120140</xdr:rowOff>
    </xdr:from>
    <xdr:to>
      <xdr:col>12</xdr:col>
      <xdr:colOff>192553</xdr:colOff>
      <xdr:row>256</xdr:row>
      <xdr:rowOff>171053</xdr:rowOff>
    </xdr:to>
    <xdr:pic>
      <xdr:nvPicPr>
        <xdr:cNvPr id="10" name="Imagen 9">
          <a:extLst>
            <a:ext uri="{FF2B5EF4-FFF2-40B4-BE49-F238E27FC236}">
              <a16:creationId xmlns:a16="http://schemas.microsoft.com/office/drawing/2014/main" id="{76A6A36E-97CB-4F32-BF2B-95CA2248357A}"/>
            </a:ext>
          </a:extLst>
        </xdr:cNvPr>
        <xdr:cNvPicPr>
          <a:picLocks noChangeAspect="1"/>
        </xdr:cNvPicPr>
      </xdr:nvPicPr>
      <xdr:blipFill>
        <a:blip xmlns:r="http://schemas.openxmlformats.org/officeDocument/2006/relationships" r:embed="rId6"/>
        <a:stretch>
          <a:fillRect/>
        </a:stretch>
      </xdr:blipFill>
      <xdr:spPr>
        <a:xfrm>
          <a:off x="9220200" y="42950890"/>
          <a:ext cx="4735978" cy="2784589"/>
        </a:xfrm>
        <a:prstGeom prst="rect">
          <a:avLst/>
        </a:prstGeom>
        <a:ln w="285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103981</xdr:colOff>
      <xdr:row>0</xdr:row>
      <xdr:rowOff>94060</xdr:rowOff>
    </xdr:from>
    <xdr:to>
      <xdr:col>9</xdr:col>
      <xdr:colOff>446486</xdr:colOff>
      <xdr:row>23</xdr:row>
      <xdr:rowOff>41985</xdr:rowOff>
    </xdr:to>
    <xdr:pic>
      <xdr:nvPicPr>
        <xdr:cNvPr id="2" name="Imagen 1">
          <a:extLst>
            <a:ext uri="{FF2B5EF4-FFF2-40B4-BE49-F238E27FC236}">
              <a16:creationId xmlns:a16="http://schemas.microsoft.com/office/drawing/2014/main" id="{F6EA1878-964A-74BF-47C1-07D7D9BC5646}"/>
            </a:ext>
          </a:extLst>
        </xdr:cNvPr>
        <xdr:cNvPicPr>
          <a:picLocks noChangeAspect="1"/>
        </xdr:cNvPicPr>
      </xdr:nvPicPr>
      <xdr:blipFill>
        <a:blip xmlns:r="http://schemas.openxmlformats.org/officeDocument/2006/relationships" r:embed="rId1"/>
        <a:stretch>
          <a:fillRect/>
        </a:stretch>
      </xdr:blipFill>
      <xdr:spPr>
        <a:xfrm>
          <a:off x="103981" y="94060"/>
          <a:ext cx="7218364" cy="4055581"/>
        </a:xfrm>
        <a:prstGeom prst="rect">
          <a:avLst/>
        </a:prstGeom>
        <a:ln w="25400">
          <a:solidFill>
            <a:schemeClr val="tx1"/>
          </a:solidFill>
        </a:ln>
      </xdr:spPr>
    </xdr:pic>
    <xdr:clientData/>
  </xdr:twoCellAnchor>
  <xdr:twoCellAnchor editAs="oneCell">
    <xdr:from>
      <xdr:col>0</xdr:col>
      <xdr:colOff>108743</xdr:colOff>
      <xdr:row>24</xdr:row>
      <xdr:rowOff>4763</xdr:rowOff>
    </xdr:from>
    <xdr:to>
      <xdr:col>9</xdr:col>
      <xdr:colOff>594915</xdr:colOff>
      <xdr:row>47</xdr:row>
      <xdr:rowOff>63896</xdr:rowOff>
    </xdr:to>
    <xdr:pic>
      <xdr:nvPicPr>
        <xdr:cNvPr id="3" name="Imagen 2">
          <a:extLst>
            <a:ext uri="{FF2B5EF4-FFF2-40B4-BE49-F238E27FC236}">
              <a16:creationId xmlns:a16="http://schemas.microsoft.com/office/drawing/2014/main" id="{A65DDA72-A359-8814-328D-1FC0DD905FFC}"/>
            </a:ext>
          </a:extLst>
        </xdr:cNvPr>
        <xdr:cNvPicPr>
          <a:picLocks noChangeAspect="1"/>
        </xdr:cNvPicPr>
      </xdr:nvPicPr>
      <xdr:blipFill>
        <a:blip xmlns:r="http://schemas.openxmlformats.org/officeDocument/2006/relationships" r:embed="rId2"/>
        <a:stretch>
          <a:fillRect/>
        </a:stretch>
      </xdr:blipFill>
      <xdr:spPr>
        <a:xfrm>
          <a:off x="108743" y="4291013"/>
          <a:ext cx="7362031" cy="4166789"/>
        </a:xfrm>
        <a:prstGeom prst="rect">
          <a:avLst/>
        </a:prstGeom>
        <a:ln w="25400">
          <a:solidFill>
            <a:schemeClr val="tx1"/>
          </a:solidFill>
        </a:ln>
      </xdr:spPr>
    </xdr:pic>
    <xdr:clientData/>
  </xdr:twoCellAnchor>
  <xdr:twoCellAnchor editAs="oneCell">
    <xdr:from>
      <xdr:col>0</xdr:col>
      <xdr:colOff>74216</xdr:colOff>
      <xdr:row>48</xdr:row>
      <xdr:rowOff>53178</xdr:rowOff>
    </xdr:from>
    <xdr:to>
      <xdr:col>9</xdr:col>
      <xdr:colOff>560387</xdr:colOff>
      <xdr:row>71</xdr:row>
      <xdr:rowOff>173435</xdr:rowOff>
    </xdr:to>
    <xdr:pic>
      <xdr:nvPicPr>
        <xdr:cNvPr id="4" name="Imagen 3">
          <a:extLst>
            <a:ext uri="{FF2B5EF4-FFF2-40B4-BE49-F238E27FC236}">
              <a16:creationId xmlns:a16="http://schemas.microsoft.com/office/drawing/2014/main" id="{B9DEA954-232E-6C6D-C397-2EA08AE227E5}"/>
            </a:ext>
          </a:extLst>
        </xdr:cNvPr>
        <xdr:cNvPicPr>
          <a:picLocks noChangeAspect="1"/>
        </xdr:cNvPicPr>
      </xdr:nvPicPr>
      <xdr:blipFill>
        <a:blip xmlns:r="http://schemas.openxmlformats.org/officeDocument/2006/relationships" r:embed="rId3"/>
        <a:stretch>
          <a:fillRect/>
        </a:stretch>
      </xdr:blipFill>
      <xdr:spPr>
        <a:xfrm>
          <a:off x="74216" y="8625678"/>
          <a:ext cx="7362030" cy="4227913"/>
        </a:xfrm>
        <a:prstGeom prst="rect">
          <a:avLst/>
        </a:prstGeom>
        <a:ln w="28575">
          <a:solidFill>
            <a:schemeClr val="tx1"/>
          </a:solidFill>
        </a:ln>
      </xdr:spPr>
    </xdr:pic>
    <xdr:clientData/>
  </xdr:twoCellAnchor>
  <xdr:twoCellAnchor>
    <xdr:from>
      <xdr:col>0</xdr:col>
      <xdr:colOff>208359</xdr:colOff>
      <xdr:row>3</xdr:row>
      <xdr:rowOff>123825</xdr:rowOff>
    </xdr:from>
    <xdr:to>
      <xdr:col>8</xdr:col>
      <xdr:colOff>649684</xdr:colOff>
      <xdr:row>20</xdr:row>
      <xdr:rowOff>150813</xdr:rowOff>
    </xdr:to>
    <xdr:sp macro="" textlink="">
      <xdr:nvSpPr>
        <xdr:cNvPr id="5" name="Rectángulo 4">
          <a:extLst>
            <a:ext uri="{FF2B5EF4-FFF2-40B4-BE49-F238E27FC236}">
              <a16:creationId xmlns:a16="http://schemas.microsoft.com/office/drawing/2014/main" id="{D70B52D9-F527-03BC-0F7A-2A7002EE97BB}"/>
            </a:ext>
          </a:extLst>
        </xdr:cNvPr>
        <xdr:cNvSpPr/>
      </xdr:nvSpPr>
      <xdr:spPr>
        <a:xfrm>
          <a:off x="208359" y="671513"/>
          <a:ext cx="6537325" cy="3130550"/>
        </a:xfrm>
        <a:prstGeom prst="rect">
          <a:avLst/>
        </a:prstGeom>
        <a:noFill/>
        <a:ln w="41275">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E720-3D03-4921-97C3-4E4A733EAA0E}">
  <sheetPr>
    <pageSetUpPr fitToPage="1"/>
  </sheetPr>
  <dimension ref="B1:O277"/>
  <sheetViews>
    <sheetView showGridLines="0" tabSelected="1" zoomScale="120" zoomScaleNormal="120" workbookViewId="0">
      <selection activeCell="C5" sqref="C5"/>
    </sheetView>
  </sheetViews>
  <sheetFormatPr baseColWidth="10" defaultColWidth="11.53125" defaultRowHeight="13.5" x14ac:dyDescent="0.35"/>
  <cols>
    <col min="1" max="1" width="2.6640625" style="22" customWidth="1"/>
    <col min="2" max="2" width="14.46484375" style="22" customWidth="1"/>
    <col min="3" max="3" width="22.46484375" style="22" customWidth="1"/>
    <col min="4" max="4" width="15" style="23" bestFit="1" customWidth="1"/>
    <col min="5" max="5" width="19.59765625" style="23" customWidth="1"/>
    <col min="6" max="6" width="16.19921875" style="23" customWidth="1"/>
    <col min="7" max="7" width="16.53125" style="23" customWidth="1"/>
    <col min="8" max="8" width="15.86328125" style="22" bestFit="1" customWidth="1"/>
    <col min="9" max="9" width="11.53125" style="35" customWidth="1"/>
    <col min="10" max="10" width="24.33203125" style="35" customWidth="1"/>
    <col min="11" max="11" width="15.6640625" style="35" customWidth="1"/>
    <col min="12" max="12" width="17.6640625" style="35" customWidth="1"/>
    <col min="13" max="13" width="13.6640625" style="35" bestFit="1" customWidth="1"/>
    <col min="14" max="14" width="11.53125" style="35"/>
    <col min="15" max="16384" width="11.53125" style="22"/>
  </cols>
  <sheetData>
    <row r="1" spans="2:13" ht="13.9" thickBot="1" x14ac:dyDescent="0.4"/>
    <row r="2" spans="2:13" ht="13.9" thickBot="1" x14ac:dyDescent="0.4">
      <c r="C2" s="32" t="s">
        <v>52</v>
      </c>
      <c r="D2" s="33" t="s">
        <v>53</v>
      </c>
      <c r="E2" s="33" t="s">
        <v>54</v>
      </c>
      <c r="F2" s="33" t="s">
        <v>55</v>
      </c>
      <c r="I2" s="53" t="s">
        <v>0</v>
      </c>
      <c r="J2" s="54"/>
      <c r="K2" s="54"/>
      <c r="L2" s="54"/>
      <c r="M2" s="55"/>
    </row>
    <row r="3" spans="2:13" x14ac:dyDescent="0.35">
      <c r="C3" s="24"/>
      <c r="D3" s="27"/>
      <c r="E3" s="34"/>
      <c r="F3" s="27"/>
      <c r="I3" s="70"/>
      <c r="J3" s="71"/>
      <c r="K3" s="71"/>
      <c r="L3" s="71"/>
      <c r="M3" s="72"/>
    </row>
    <row r="4" spans="2:13" x14ac:dyDescent="0.35">
      <c r="C4" s="25" t="str">
        <f>+J8</f>
        <v>Terrenos</v>
      </c>
      <c r="D4" s="28">
        <f>+M8</f>
        <v>200000000</v>
      </c>
      <c r="E4" s="28">
        <v>350000000</v>
      </c>
      <c r="F4" s="28">
        <f>+E4-D4</f>
        <v>150000000</v>
      </c>
      <c r="I4" s="70"/>
      <c r="J4" s="71"/>
      <c r="K4" s="71"/>
      <c r="L4" s="71"/>
      <c r="M4" s="72"/>
    </row>
    <row r="5" spans="2:13" ht="13.9" thickBot="1" x14ac:dyDescent="0.4">
      <c r="C5" s="26"/>
      <c r="D5" s="29"/>
      <c r="E5" s="29"/>
      <c r="F5" s="29"/>
      <c r="I5" s="56"/>
      <c r="J5" s="57"/>
      <c r="K5" s="57"/>
      <c r="L5" s="57"/>
      <c r="M5" s="58"/>
    </row>
    <row r="6" spans="2:13" ht="13.9" thickBot="1" x14ac:dyDescent="0.4">
      <c r="I6" s="38"/>
    </row>
    <row r="7" spans="2:13" ht="13.9" thickBot="1" x14ac:dyDescent="0.4">
      <c r="B7" s="30" t="s">
        <v>57</v>
      </c>
      <c r="C7" s="59" t="s">
        <v>52</v>
      </c>
      <c r="D7" s="60"/>
      <c r="E7" s="61"/>
      <c r="F7" s="31" t="s">
        <v>58</v>
      </c>
      <c r="G7" s="31" t="s">
        <v>59</v>
      </c>
      <c r="I7" s="39" t="s">
        <v>1</v>
      </c>
      <c r="J7" s="40" t="s">
        <v>68</v>
      </c>
      <c r="K7" s="41" t="s">
        <v>69</v>
      </c>
      <c r="L7" s="41" t="s">
        <v>65</v>
      </c>
      <c r="M7" s="41" t="s">
        <v>70</v>
      </c>
    </row>
    <row r="8" spans="2:13" ht="10.9" customHeight="1" thickBot="1" x14ac:dyDescent="0.4">
      <c r="B8" s="95" t="s">
        <v>72</v>
      </c>
      <c r="C8" s="101" t="s">
        <v>8</v>
      </c>
      <c r="D8" s="102">
        <v>1</v>
      </c>
      <c r="E8" s="103" t="s">
        <v>8</v>
      </c>
      <c r="F8" s="28"/>
      <c r="G8" s="28"/>
      <c r="I8" s="42" t="s">
        <v>6</v>
      </c>
      <c r="J8" s="43" t="s">
        <v>56</v>
      </c>
      <c r="K8" s="44">
        <v>200000000</v>
      </c>
      <c r="L8" s="45" t="s">
        <v>8</v>
      </c>
      <c r="M8" s="44">
        <v>200000000</v>
      </c>
    </row>
    <row r="9" spans="2:13" ht="14.65" customHeight="1" thickBot="1" x14ac:dyDescent="0.4">
      <c r="B9" s="25" t="s">
        <v>73</v>
      </c>
      <c r="C9" s="96" t="str">
        <f>+C4</f>
        <v>Terrenos</v>
      </c>
      <c r="D9" s="22"/>
      <c r="E9" s="97"/>
      <c r="F9" s="28">
        <f>+F4</f>
        <v>150000000</v>
      </c>
      <c r="G9" s="28"/>
      <c r="I9" s="46" t="s">
        <v>9</v>
      </c>
      <c r="J9" s="43" t="s">
        <v>60</v>
      </c>
      <c r="K9" s="44">
        <v>200000000</v>
      </c>
      <c r="L9" s="44">
        <v>50000000</v>
      </c>
      <c r="M9" s="44">
        <v>150000000</v>
      </c>
    </row>
    <row r="10" spans="2:13" ht="14.65" customHeight="1" thickBot="1" x14ac:dyDescent="0.4">
      <c r="B10" s="25" t="s">
        <v>74</v>
      </c>
      <c r="C10" s="96"/>
      <c r="D10" s="22" t="s">
        <v>75</v>
      </c>
      <c r="E10" s="97"/>
      <c r="F10" s="28"/>
      <c r="G10" s="28">
        <f>+F9</f>
        <v>150000000</v>
      </c>
      <c r="I10" s="46" t="s">
        <v>11</v>
      </c>
      <c r="J10" s="43" t="s">
        <v>62</v>
      </c>
      <c r="K10" s="44">
        <v>20000000</v>
      </c>
      <c r="L10" s="44">
        <v>10000000</v>
      </c>
      <c r="M10" s="44">
        <v>10000000</v>
      </c>
    </row>
    <row r="11" spans="2:13" ht="14.65" customHeight="1" thickBot="1" x14ac:dyDescent="0.4">
      <c r="B11" s="26"/>
      <c r="C11" s="98" t="s">
        <v>76</v>
      </c>
      <c r="D11" s="99"/>
      <c r="E11" s="100"/>
      <c r="F11" s="29"/>
      <c r="G11" s="29"/>
      <c r="I11" s="46" t="s">
        <v>13</v>
      </c>
      <c r="J11" s="43" t="s">
        <v>63</v>
      </c>
      <c r="K11" s="44">
        <v>30000000</v>
      </c>
      <c r="L11" s="44">
        <v>28000000</v>
      </c>
      <c r="M11" s="44">
        <v>2000000</v>
      </c>
    </row>
    <row r="12" spans="2:13" ht="13.9" thickBot="1" x14ac:dyDescent="0.4">
      <c r="I12" s="115" t="s">
        <v>15</v>
      </c>
      <c r="J12" s="92" t="s">
        <v>64</v>
      </c>
      <c r="K12" s="93">
        <v>15000000</v>
      </c>
      <c r="L12" s="93">
        <v>5000000</v>
      </c>
      <c r="M12" s="93">
        <v>10000000</v>
      </c>
    </row>
    <row r="13" spans="2:13" ht="14.25" customHeight="1" x14ac:dyDescent="0.35">
      <c r="B13" s="35"/>
      <c r="C13" s="35"/>
      <c r="D13" s="35"/>
      <c r="E13" s="35"/>
      <c r="F13" s="35"/>
      <c r="G13" s="35"/>
      <c r="I13" s="47"/>
    </row>
    <row r="14" spans="2:13" ht="14.25" customHeight="1" x14ac:dyDescent="0.35">
      <c r="B14" s="35"/>
      <c r="C14" s="35"/>
      <c r="D14" s="35"/>
      <c r="E14" s="35"/>
      <c r="F14" s="35"/>
      <c r="G14" s="35"/>
      <c r="I14" s="48" t="s">
        <v>71</v>
      </c>
    </row>
    <row r="15" spans="2:13" ht="14.25" customHeight="1" x14ac:dyDescent="0.35">
      <c r="B15" s="35"/>
      <c r="C15" s="35"/>
      <c r="D15" s="35"/>
      <c r="E15" s="35"/>
      <c r="F15" s="35"/>
      <c r="G15" s="35"/>
      <c r="I15" s="47"/>
    </row>
    <row r="16" spans="2:13" ht="14.25" customHeight="1" thickBot="1" x14ac:dyDescent="0.4">
      <c r="B16" s="35"/>
      <c r="C16" s="35"/>
      <c r="D16" s="35"/>
      <c r="E16" s="35"/>
      <c r="F16" s="35"/>
      <c r="G16" s="35"/>
      <c r="I16" s="48" t="s">
        <v>46</v>
      </c>
    </row>
    <row r="17" spans="2:15" ht="14.25" customHeight="1" thickBot="1" x14ac:dyDescent="0.4">
      <c r="B17" s="35"/>
      <c r="C17" s="32" t="s">
        <v>52</v>
      </c>
      <c r="D17" s="33" t="s">
        <v>54</v>
      </c>
      <c r="E17" s="35"/>
      <c r="F17" s="35"/>
      <c r="G17" s="35"/>
      <c r="I17" s="48" t="s">
        <v>61</v>
      </c>
      <c r="O17" s="35"/>
    </row>
    <row r="18" spans="2:15" ht="14.25" customHeight="1" x14ac:dyDescent="0.35">
      <c r="B18" s="35"/>
      <c r="C18" s="24"/>
      <c r="D18" s="27"/>
      <c r="E18" s="35"/>
      <c r="F18" s="35"/>
      <c r="G18" s="35"/>
      <c r="I18" s="48" t="s">
        <v>47</v>
      </c>
    </row>
    <row r="19" spans="2:15" ht="14.65" customHeight="1" thickBot="1" x14ac:dyDescent="0.4">
      <c r="B19" s="35"/>
      <c r="C19" s="25" t="str">
        <f>+C4</f>
        <v>Terrenos</v>
      </c>
      <c r="D19" s="28">
        <f>+D4+F9</f>
        <v>350000000</v>
      </c>
      <c r="E19" s="35"/>
      <c r="F19" s="35"/>
      <c r="G19" s="35"/>
      <c r="I19" s="49"/>
    </row>
    <row r="20" spans="2:15" ht="14.65" customHeight="1" thickBot="1" x14ac:dyDescent="0.4">
      <c r="B20" s="35"/>
      <c r="C20" s="26" t="str">
        <f>+D10</f>
        <v>Otras Reservas</v>
      </c>
      <c r="D20" s="29">
        <f>+G10</f>
        <v>150000000</v>
      </c>
      <c r="E20" s="35"/>
      <c r="F20" s="35"/>
      <c r="G20" s="35"/>
      <c r="I20" s="50" t="s">
        <v>19</v>
      </c>
      <c r="J20" s="74" t="s">
        <v>20</v>
      </c>
      <c r="K20" s="75"/>
      <c r="L20" s="75"/>
      <c r="M20" s="76"/>
    </row>
    <row r="21" spans="2:15" ht="14.65" customHeight="1" thickBot="1" x14ac:dyDescent="0.4">
      <c r="B21" s="35"/>
      <c r="C21" s="35"/>
      <c r="D21" s="35"/>
      <c r="E21" s="35"/>
      <c r="F21" s="35"/>
      <c r="G21" s="35"/>
      <c r="I21" s="51" t="s">
        <v>21</v>
      </c>
      <c r="J21" s="74" t="s">
        <v>22</v>
      </c>
      <c r="K21" s="75"/>
      <c r="L21" s="75"/>
      <c r="M21" s="76"/>
    </row>
    <row r="22" spans="2:15" ht="14.65" customHeight="1" thickBot="1" x14ac:dyDescent="0.4">
      <c r="B22" s="35"/>
      <c r="C22" s="35"/>
      <c r="D22" s="35"/>
      <c r="E22" s="35"/>
      <c r="F22" s="35"/>
      <c r="G22" s="35"/>
      <c r="I22" s="51" t="s">
        <v>23</v>
      </c>
      <c r="J22" s="74" t="s">
        <v>24</v>
      </c>
      <c r="K22" s="75"/>
      <c r="L22" s="75"/>
      <c r="M22" s="76"/>
    </row>
    <row r="23" spans="2:15" ht="14.25" customHeight="1" thickBot="1" x14ac:dyDescent="0.4">
      <c r="C23" s="32" t="s">
        <v>52</v>
      </c>
      <c r="D23" s="33" t="s">
        <v>53</v>
      </c>
      <c r="E23" s="33" t="s">
        <v>54</v>
      </c>
      <c r="F23" s="33" t="s">
        <v>55</v>
      </c>
      <c r="I23" s="49"/>
    </row>
    <row r="24" spans="2:15" ht="14.25" customHeight="1" x14ac:dyDescent="0.35">
      <c r="C24" s="24" t="str">
        <f>+J9</f>
        <v>Edificios</v>
      </c>
      <c r="D24" s="27">
        <f>+K9</f>
        <v>200000000</v>
      </c>
      <c r="E24" s="34"/>
      <c r="F24" s="27"/>
      <c r="I24" s="71" t="s">
        <v>48</v>
      </c>
      <c r="J24" s="71"/>
      <c r="K24" s="71"/>
      <c r="L24" s="71"/>
      <c r="M24" s="71"/>
    </row>
    <row r="25" spans="2:15" ht="14.25" customHeight="1" thickBot="1" x14ac:dyDescent="0.4">
      <c r="C25" s="106" t="s">
        <v>77</v>
      </c>
      <c r="D25" s="121">
        <f>-L9</f>
        <v>-50000000</v>
      </c>
      <c r="E25" s="28"/>
      <c r="F25" s="28"/>
      <c r="I25" s="71"/>
      <c r="J25" s="71"/>
      <c r="K25" s="71"/>
      <c r="L25" s="71"/>
      <c r="M25" s="71"/>
    </row>
    <row r="26" spans="2:15" ht="14.65" customHeight="1" thickBot="1" x14ac:dyDescent="0.4">
      <c r="C26" s="104" t="s">
        <v>78</v>
      </c>
      <c r="D26" s="105">
        <f>+D24+D25</f>
        <v>150000000</v>
      </c>
      <c r="E26" s="105">
        <v>300000000</v>
      </c>
      <c r="F26" s="105">
        <f>+E26-D26</f>
        <v>150000000</v>
      </c>
      <c r="I26" s="49"/>
    </row>
    <row r="27" spans="2:15" ht="14.65" customHeight="1" thickBot="1" x14ac:dyDescent="0.4">
      <c r="I27" s="50" t="s">
        <v>25</v>
      </c>
      <c r="J27" s="74" t="s">
        <v>26</v>
      </c>
      <c r="K27" s="75"/>
      <c r="L27" s="75"/>
      <c r="M27" s="76"/>
    </row>
    <row r="28" spans="2:15" ht="14.65" customHeight="1" thickBot="1" x14ac:dyDescent="0.4">
      <c r="B28" s="30" t="s">
        <v>57</v>
      </c>
      <c r="C28" s="59" t="s">
        <v>52</v>
      </c>
      <c r="D28" s="60"/>
      <c r="E28" s="61"/>
      <c r="F28" s="31" t="s">
        <v>58</v>
      </c>
      <c r="G28" s="31" t="s">
        <v>59</v>
      </c>
      <c r="I28" s="51" t="s">
        <v>27</v>
      </c>
      <c r="J28" s="74" t="s">
        <v>28</v>
      </c>
      <c r="K28" s="75"/>
      <c r="L28" s="75"/>
      <c r="M28" s="76"/>
    </row>
    <row r="29" spans="2:15" ht="14.25" customHeight="1" x14ac:dyDescent="0.35">
      <c r="B29" s="95" t="s">
        <v>72</v>
      </c>
      <c r="C29" s="101" t="s">
        <v>8</v>
      </c>
      <c r="D29" s="102">
        <v>2</v>
      </c>
      <c r="E29" s="103" t="s">
        <v>8</v>
      </c>
      <c r="F29" s="28"/>
      <c r="G29" s="28"/>
      <c r="I29" s="49"/>
    </row>
    <row r="30" spans="2:15" ht="14.25" customHeight="1" x14ac:dyDescent="0.35">
      <c r="B30" s="25" t="s">
        <v>73</v>
      </c>
      <c r="C30" s="96" t="str">
        <f>+C24</f>
        <v>Edificios</v>
      </c>
      <c r="D30" s="22"/>
      <c r="E30" s="97"/>
      <c r="F30" s="28">
        <f>+G32-F31</f>
        <v>100000000</v>
      </c>
      <c r="G30" s="28"/>
      <c r="I30" s="71" t="s">
        <v>86</v>
      </c>
      <c r="J30" s="71"/>
      <c r="K30" s="71"/>
      <c r="L30" s="71"/>
      <c r="M30" s="71"/>
    </row>
    <row r="31" spans="2:15" ht="14.25" customHeight="1" x14ac:dyDescent="0.35">
      <c r="B31" s="117" t="s">
        <v>79</v>
      </c>
      <c r="C31" s="118" t="str">
        <f>+C25</f>
        <v>Dep. Acumulada</v>
      </c>
      <c r="D31" s="94"/>
      <c r="E31" s="119"/>
      <c r="F31" s="120">
        <v>50000000</v>
      </c>
      <c r="G31" s="28"/>
      <c r="I31" s="71"/>
      <c r="J31" s="71"/>
      <c r="K31" s="71"/>
      <c r="L31" s="71"/>
      <c r="M31" s="71"/>
    </row>
    <row r="32" spans="2:15" ht="14.25" customHeight="1" x14ac:dyDescent="0.35">
      <c r="B32" s="25" t="s">
        <v>74</v>
      </c>
      <c r="C32" s="96"/>
      <c r="D32" s="22" t="s">
        <v>75</v>
      </c>
      <c r="E32" s="97"/>
      <c r="F32" s="28"/>
      <c r="G32" s="28">
        <f>+F26</f>
        <v>150000000</v>
      </c>
      <c r="I32" s="71"/>
      <c r="J32" s="71"/>
      <c r="K32" s="71"/>
      <c r="L32" s="71"/>
      <c r="M32" s="71"/>
    </row>
    <row r="33" spans="2:13" ht="14.25" customHeight="1" thickBot="1" x14ac:dyDescent="0.4">
      <c r="B33" s="26"/>
      <c r="C33" s="98" t="s">
        <v>80</v>
      </c>
      <c r="D33" s="99"/>
      <c r="E33" s="100"/>
      <c r="F33" s="29"/>
      <c r="G33" s="29"/>
      <c r="I33" s="73" t="s">
        <v>49</v>
      </c>
      <c r="J33" s="73"/>
      <c r="K33" s="73"/>
      <c r="L33" s="73"/>
      <c r="M33" s="73"/>
    </row>
    <row r="34" spans="2:13" ht="14.25" customHeight="1" x14ac:dyDescent="0.35">
      <c r="B34" s="35"/>
      <c r="C34" s="35"/>
      <c r="D34" s="35"/>
      <c r="E34" s="35"/>
      <c r="F34" s="35"/>
      <c r="G34" s="35"/>
      <c r="I34" s="73" t="s">
        <v>50</v>
      </c>
      <c r="J34" s="73"/>
      <c r="K34" s="73"/>
      <c r="L34" s="73"/>
      <c r="M34" s="73"/>
    </row>
    <row r="35" spans="2:13" ht="14.25" customHeight="1" x14ac:dyDescent="0.35">
      <c r="B35" s="35"/>
      <c r="C35" s="35"/>
      <c r="D35" s="35"/>
      <c r="E35" s="35"/>
      <c r="F35" s="35"/>
      <c r="G35" s="35"/>
      <c r="I35" s="73" t="s">
        <v>51</v>
      </c>
      <c r="J35" s="73"/>
      <c r="K35" s="73"/>
      <c r="L35" s="73"/>
      <c r="M35" s="73"/>
    </row>
    <row r="36" spans="2:13" ht="14.25" customHeight="1" thickBot="1" x14ac:dyDescent="0.4">
      <c r="B36" s="35"/>
      <c r="C36" s="35"/>
      <c r="D36" s="35"/>
      <c r="E36" s="35"/>
      <c r="F36" s="35"/>
      <c r="G36" s="35"/>
      <c r="I36" s="48"/>
    </row>
    <row r="37" spans="2:13" ht="14.25" customHeight="1" x14ac:dyDescent="0.35">
      <c r="B37" s="35"/>
      <c r="C37" s="35"/>
      <c r="D37" s="35"/>
      <c r="E37" s="35"/>
      <c r="F37" s="35"/>
      <c r="G37" s="35"/>
      <c r="I37" s="146" t="s">
        <v>66</v>
      </c>
      <c r="J37" s="147"/>
      <c r="K37" s="147"/>
      <c r="L37" s="147"/>
      <c r="M37" s="148"/>
    </row>
    <row r="38" spans="2:13" ht="14.25" customHeight="1" x14ac:dyDescent="0.35">
      <c r="B38" s="35"/>
      <c r="C38" s="35"/>
      <c r="D38" s="35"/>
      <c r="E38" s="35"/>
      <c r="F38" s="35"/>
      <c r="G38" s="35"/>
      <c r="I38" s="149"/>
      <c r="J38" s="150"/>
      <c r="K38" s="150"/>
      <c r="L38" s="150"/>
      <c r="M38" s="151"/>
    </row>
    <row r="39" spans="2:13" ht="14.25" customHeight="1" thickBot="1" x14ac:dyDescent="0.4">
      <c r="B39" s="35"/>
      <c r="C39" s="35"/>
      <c r="D39" s="35"/>
      <c r="E39" s="35"/>
      <c r="F39" s="35"/>
      <c r="G39" s="35"/>
      <c r="I39" s="65" t="s">
        <v>114</v>
      </c>
      <c r="J39" s="152"/>
      <c r="K39" s="152"/>
      <c r="L39" s="152"/>
      <c r="M39" s="66"/>
    </row>
    <row r="40" spans="2:13" ht="14.25" customHeight="1" thickBot="1" x14ac:dyDescent="0.4">
      <c r="B40" s="35"/>
      <c r="C40" s="32" t="s">
        <v>52</v>
      </c>
      <c r="D40" s="33" t="s">
        <v>54</v>
      </c>
      <c r="E40" s="35"/>
      <c r="F40" s="35"/>
      <c r="G40" s="35"/>
      <c r="I40" s="65"/>
      <c r="J40" s="152"/>
      <c r="K40" s="152"/>
      <c r="L40" s="152"/>
      <c r="M40" s="66"/>
    </row>
    <row r="41" spans="2:13" ht="14.65" customHeight="1" x14ac:dyDescent="0.35">
      <c r="B41" s="35"/>
      <c r="C41" s="110" t="str">
        <f>+C24</f>
        <v>Edificios</v>
      </c>
      <c r="D41" s="27">
        <f>+D24+F30</f>
        <v>300000000</v>
      </c>
      <c r="E41" s="35"/>
      <c r="F41" s="35"/>
      <c r="G41" s="35"/>
      <c r="I41" s="170" t="s">
        <v>30</v>
      </c>
      <c r="J41" s="171"/>
      <c r="K41" s="171"/>
      <c r="L41" s="171"/>
      <c r="M41" s="119"/>
    </row>
    <row r="42" spans="2:13" ht="14.65" customHeight="1" thickBot="1" x14ac:dyDescent="0.4">
      <c r="B42" s="35"/>
      <c r="C42" s="106" t="s">
        <v>77</v>
      </c>
      <c r="D42" s="107">
        <f>+D25+F31</f>
        <v>0</v>
      </c>
      <c r="E42" s="35"/>
      <c r="F42" s="35"/>
      <c r="G42" s="35"/>
      <c r="I42" s="153"/>
      <c r="J42" s="150"/>
      <c r="K42" s="150"/>
      <c r="L42" s="150"/>
      <c r="M42" s="151"/>
    </row>
    <row r="43" spans="2:13" ht="14.25" customHeight="1" thickBot="1" x14ac:dyDescent="0.4">
      <c r="B43" s="35"/>
      <c r="C43" s="104" t="s">
        <v>78</v>
      </c>
      <c r="D43" s="105">
        <f>SUM(D41:D42)</f>
        <v>300000000</v>
      </c>
      <c r="E43" s="35"/>
      <c r="F43" s="35"/>
      <c r="G43" s="35"/>
      <c r="I43" s="62" t="s">
        <v>67</v>
      </c>
      <c r="J43" s="63"/>
      <c r="K43" s="63"/>
      <c r="L43" s="63"/>
      <c r="M43" s="64"/>
    </row>
    <row r="44" spans="2:13" ht="14.25" customHeight="1" thickBot="1" x14ac:dyDescent="0.4">
      <c r="B44" s="35"/>
      <c r="C44" s="108" t="str">
        <f>+D32</f>
        <v>Otras Reservas</v>
      </c>
      <c r="D44" s="109">
        <f>+G32</f>
        <v>150000000</v>
      </c>
      <c r="E44" s="35"/>
      <c r="F44" s="35"/>
      <c r="G44" s="35"/>
      <c r="I44" s="65"/>
      <c r="J44" s="152"/>
      <c r="K44" s="152"/>
      <c r="L44" s="152"/>
      <c r="M44" s="66"/>
    </row>
    <row r="45" spans="2:13" ht="14.25" customHeight="1" x14ac:dyDescent="0.35">
      <c r="B45" s="35"/>
      <c r="C45" s="35"/>
      <c r="D45" s="35"/>
      <c r="E45" s="35"/>
      <c r="F45" s="35"/>
      <c r="G45" s="35"/>
      <c r="I45" s="65"/>
      <c r="J45" s="152"/>
      <c r="K45" s="152"/>
      <c r="L45" s="152"/>
      <c r="M45" s="66"/>
    </row>
    <row r="46" spans="2:13" ht="14.25" customHeight="1" x14ac:dyDescent="0.35">
      <c r="B46" s="35"/>
      <c r="C46" s="35"/>
      <c r="D46" s="35"/>
      <c r="E46" s="35"/>
      <c r="F46" s="35"/>
      <c r="G46" s="35"/>
      <c r="I46" s="65"/>
      <c r="J46" s="152"/>
      <c r="K46" s="152"/>
      <c r="L46" s="152"/>
      <c r="M46" s="66"/>
    </row>
    <row r="47" spans="2:13" ht="14.25" customHeight="1" x14ac:dyDescent="0.35">
      <c r="B47" s="35"/>
      <c r="C47" s="35"/>
      <c r="D47" s="35"/>
      <c r="E47" s="35"/>
      <c r="F47" s="35"/>
      <c r="G47" s="35"/>
      <c r="I47" s="65"/>
      <c r="J47" s="152"/>
      <c r="K47" s="152"/>
      <c r="L47" s="152"/>
      <c r="M47" s="66"/>
    </row>
    <row r="48" spans="2:13" ht="14.65" customHeight="1" thickBot="1" x14ac:dyDescent="0.4">
      <c r="B48" s="35"/>
      <c r="C48" s="35"/>
      <c r="D48" s="35"/>
      <c r="E48" s="35"/>
      <c r="F48" s="35"/>
      <c r="G48" s="35"/>
      <c r="I48" s="67"/>
      <c r="J48" s="68"/>
      <c r="K48" s="68"/>
      <c r="L48" s="68"/>
      <c r="M48" s="69"/>
    </row>
    <row r="49" spans="2:13" ht="14.65" customHeight="1" thickBot="1" x14ac:dyDescent="0.4">
      <c r="B49" s="35"/>
      <c r="C49" s="35"/>
      <c r="D49" s="35"/>
      <c r="E49" s="35"/>
      <c r="F49" s="35"/>
      <c r="G49" s="35"/>
      <c r="I49" s="154"/>
      <c r="J49" s="150"/>
      <c r="K49" s="150"/>
      <c r="L49" s="150"/>
      <c r="M49" s="151"/>
    </row>
    <row r="50" spans="2:13" ht="14.25" customHeight="1" x14ac:dyDescent="0.35">
      <c r="B50" s="35"/>
      <c r="C50" s="35"/>
      <c r="D50" s="35"/>
      <c r="E50" s="35"/>
      <c r="F50" s="35"/>
      <c r="G50" s="35"/>
      <c r="I50" s="53" t="s">
        <v>145</v>
      </c>
      <c r="J50" s="54"/>
      <c r="K50" s="54"/>
      <c r="L50" s="54"/>
      <c r="M50" s="55"/>
    </row>
    <row r="51" spans="2:13" ht="14.65" customHeight="1" thickBot="1" x14ac:dyDescent="0.4">
      <c r="B51" s="35"/>
      <c r="C51" s="35"/>
      <c r="D51" s="35"/>
      <c r="E51" s="35"/>
      <c r="F51" s="35"/>
      <c r="G51" s="35"/>
      <c r="I51" s="56"/>
      <c r="J51" s="57"/>
      <c r="K51" s="57"/>
      <c r="L51" s="57"/>
      <c r="M51" s="58"/>
    </row>
    <row r="52" spans="2:13" ht="14.25" customHeight="1" thickBot="1" x14ac:dyDescent="0.4">
      <c r="B52" s="35"/>
      <c r="C52" s="32" t="s">
        <v>52</v>
      </c>
      <c r="D52" s="33" t="s">
        <v>53</v>
      </c>
      <c r="E52" s="33" t="s">
        <v>54</v>
      </c>
      <c r="F52" s="33" t="s">
        <v>55</v>
      </c>
      <c r="G52" s="35"/>
    </row>
    <row r="53" spans="2:13" ht="14.25" customHeight="1" x14ac:dyDescent="0.35">
      <c r="B53" s="35"/>
      <c r="C53" s="111" t="str">
        <f>+J10</f>
        <v>Muebles y Útiles</v>
      </c>
      <c r="D53" s="112">
        <f>+K10</f>
        <v>20000000</v>
      </c>
      <c r="E53" s="113"/>
      <c r="F53" s="112"/>
      <c r="G53" s="35"/>
    </row>
    <row r="54" spans="2:13" ht="14.25" customHeight="1" x14ac:dyDescent="0.35">
      <c r="B54" s="35"/>
      <c r="C54" s="111" t="s">
        <v>77</v>
      </c>
      <c r="D54" s="112">
        <f>-L10</f>
        <v>-10000000</v>
      </c>
      <c r="E54" s="113"/>
      <c r="F54" s="112"/>
      <c r="G54" s="35"/>
    </row>
    <row r="55" spans="2:13" ht="6.75" customHeight="1" x14ac:dyDescent="0.35">
      <c r="B55" s="35"/>
      <c r="C55" s="111"/>
      <c r="D55" s="112"/>
      <c r="E55" s="113"/>
      <c r="F55" s="112"/>
      <c r="G55" s="35"/>
    </row>
    <row r="56" spans="2:13" ht="14.25" customHeight="1" x14ac:dyDescent="0.35">
      <c r="B56" s="35"/>
      <c r="C56" s="111" t="s">
        <v>81</v>
      </c>
      <c r="D56" s="112"/>
      <c r="E56" s="113">
        <v>10000000</v>
      </c>
      <c r="F56" s="112"/>
      <c r="G56" s="35"/>
    </row>
    <row r="57" spans="2:13" ht="14.25" customHeight="1" x14ac:dyDescent="0.35">
      <c r="B57" s="35"/>
      <c r="C57" s="111" t="s">
        <v>82</v>
      </c>
      <c r="D57" s="112"/>
      <c r="E57" s="113">
        <v>7000000</v>
      </c>
      <c r="F57" s="112"/>
      <c r="G57" s="35"/>
    </row>
    <row r="58" spans="2:13" ht="14.25" customHeight="1" thickBot="1" x14ac:dyDescent="0.4">
      <c r="B58" s="35"/>
      <c r="C58" s="111" t="s">
        <v>83</v>
      </c>
      <c r="D58" s="112"/>
      <c r="E58" s="112">
        <v>4000000</v>
      </c>
      <c r="F58" s="112"/>
      <c r="G58" s="35"/>
    </row>
    <row r="59" spans="2:13" ht="14.25" customHeight="1" thickBot="1" x14ac:dyDescent="0.4">
      <c r="B59" s="35"/>
      <c r="C59" s="104" t="s">
        <v>78</v>
      </c>
      <c r="D59" s="105">
        <f>SUM(D53:D58)</f>
        <v>10000000</v>
      </c>
      <c r="E59" s="105">
        <f>SUM(E56:E58)</f>
        <v>21000000</v>
      </c>
      <c r="F59" s="105">
        <f>+E59-D59</f>
        <v>11000000</v>
      </c>
      <c r="G59" s="35"/>
    </row>
    <row r="60" spans="2:13" ht="14.25" customHeight="1" thickBot="1" x14ac:dyDescent="0.4">
      <c r="B60" s="35"/>
      <c r="C60" s="35"/>
      <c r="D60" s="35"/>
      <c r="E60" s="35"/>
      <c r="F60" s="35"/>
      <c r="G60" s="35"/>
    </row>
    <row r="61" spans="2:13" ht="14.25" customHeight="1" thickBot="1" x14ac:dyDescent="0.4">
      <c r="B61" s="30" t="s">
        <v>57</v>
      </c>
      <c r="C61" s="59" t="s">
        <v>52</v>
      </c>
      <c r="D61" s="60"/>
      <c r="E61" s="61"/>
      <c r="F61" s="31" t="s">
        <v>58</v>
      </c>
      <c r="G61" s="31" t="s">
        <v>59</v>
      </c>
    </row>
    <row r="62" spans="2:13" ht="14.25" customHeight="1" x14ac:dyDescent="0.35">
      <c r="B62" s="95" t="s">
        <v>72</v>
      </c>
      <c r="C62" s="101" t="s">
        <v>8</v>
      </c>
      <c r="D62" s="102">
        <v>3</v>
      </c>
      <c r="E62" s="103" t="s">
        <v>8</v>
      </c>
      <c r="F62" s="28"/>
      <c r="G62" s="28"/>
    </row>
    <row r="63" spans="2:13" ht="14.25" customHeight="1" x14ac:dyDescent="0.35">
      <c r="B63" s="25" t="s">
        <v>79</v>
      </c>
      <c r="C63" s="96" t="str">
        <f>+C54</f>
        <v>Dep. Acumulada</v>
      </c>
      <c r="D63" s="22"/>
      <c r="E63" s="97"/>
      <c r="F63" s="28">
        <f>-D54</f>
        <v>10000000</v>
      </c>
      <c r="G63" s="28"/>
    </row>
    <row r="64" spans="2:13" ht="14.25" customHeight="1" x14ac:dyDescent="0.35">
      <c r="B64" s="25" t="s">
        <v>73</v>
      </c>
      <c r="C64" s="96"/>
      <c r="D64" s="22" t="str">
        <f>+C53</f>
        <v>Muebles y Útiles</v>
      </c>
      <c r="E64" s="97"/>
      <c r="F64" s="28"/>
      <c r="G64" s="28">
        <f>+D53</f>
        <v>20000000</v>
      </c>
    </row>
    <row r="65" spans="2:7" ht="6" customHeight="1" x14ac:dyDescent="0.35">
      <c r="B65" s="25"/>
      <c r="C65" s="96"/>
      <c r="D65" s="22"/>
      <c r="E65" s="97"/>
      <c r="F65" s="28"/>
      <c r="G65" s="28"/>
    </row>
    <row r="66" spans="2:7" ht="14.25" customHeight="1" x14ac:dyDescent="0.35">
      <c r="B66" s="25" t="s">
        <v>73</v>
      </c>
      <c r="C66" s="96" t="str">
        <f>+C56</f>
        <v>Escritorios</v>
      </c>
      <c r="D66" s="22"/>
      <c r="E66" s="97"/>
      <c r="F66" s="28">
        <f>+E56</f>
        <v>10000000</v>
      </c>
      <c r="G66" s="28"/>
    </row>
    <row r="67" spans="2:7" ht="14.25" customHeight="1" x14ac:dyDescent="0.35">
      <c r="B67" s="25" t="s">
        <v>73</v>
      </c>
      <c r="C67" s="96" t="str">
        <f>+C57</f>
        <v>Sillas</v>
      </c>
      <c r="D67" s="22"/>
      <c r="E67" s="97"/>
      <c r="F67" s="28">
        <f>+E57</f>
        <v>7000000</v>
      </c>
      <c r="G67" s="28"/>
    </row>
    <row r="68" spans="2:7" ht="14.25" customHeight="1" x14ac:dyDescent="0.35">
      <c r="B68" s="25" t="s">
        <v>73</v>
      </c>
      <c r="C68" s="96" t="str">
        <f>+C58</f>
        <v>Estantes</v>
      </c>
      <c r="D68" s="22"/>
      <c r="E68" s="97"/>
      <c r="F68" s="28">
        <f>+E58</f>
        <v>4000000</v>
      </c>
      <c r="G68" s="28"/>
    </row>
    <row r="69" spans="2:7" ht="14.25" customHeight="1" x14ac:dyDescent="0.35">
      <c r="B69" s="25" t="s">
        <v>74</v>
      </c>
      <c r="C69" s="96"/>
      <c r="D69" s="22" t="s">
        <v>84</v>
      </c>
      <c r="E69" s="97"/>
      <c r="F69" s="28"/>
      <c r="G69" s="28">
        <f>+F59</f>
        <v>11000000</v>
      </c>
    </row>
    <row r="70" spans="2:7" ht="14.25" customHeight="1" thickBot="1" x14ac:dyDescent="0.4">
      <c r="B70" s="26"/>
      <c r="C70" s="98" t="s">
        <v>85</v>
      </c>
      <c r="D70" s="99"/>
      <c r="E70" s="100"/>
      <c r="F70" s="29"/>
      <c r="G70" s="29"/>
    </row>
    <row r="71" spans="2:7" ht="14.25" customHeight="1" x14ac:dyDescent="0.35">
      <c r="B71" s="35"/>
      <c r="C71" s="35"/>
      <c r="D71" s="35"/>
      <c r="E71" s="35"/>
      <c r="F71" s="114">
        <f>SUM(F63:F70)</f>
        <v>31000000</v>
      </c>
      <c r="G71" s="114">
        <f>SUM(G63:G70)</f>
        <v>31000000</v>
      </c>
    </row>
    <row r="72" spans="2:7" ht="14.25" customHeight="1" thickBot="1" x14ac:dyDescent="0.4">
      <c r="B72" s="35"/>
      <c r="C72" s="35"/>
      <c r="D72" s="35"/>
      <c r="E72" s="35"/>
      <c r="F72" s="35"/>
      <c r="G72" s="35"/>
    </row>
    <row r="73" spans="2:7" ht="14.25" customHeight="1" thickBot="1" x14ac:dyDescent="0.4">
      <c r="C73" s="32" t="s">
        <v>52</v>
      </c>
      <c r="D73" s="33" t="s">
        <v>53</v>
      </c>
      <c r="E73" s="33" t="s">
        <v>54</v>
      </c>
      <c r="F73" s="33" t="s">
        <v>55</v>
      </c>
    </row>
    <row r="74" spans="2:7" ht="14.25" customHeight="1" x14ac:dyDescent="0.35">
      <c r="C74" s="110" t="str">
        <f>+J11</f>
        <v>Vehículos</v>
      </c>
      <c r="D74" s="27">
        <f>+K11</f>
        <v>30000000</v>
      </c>
      <c r="E74" s="34"/>
      <c r="F74" s="27"/>
    </row>
    <row r="75" spans="2:7" ht="14.25" customHeight="1" thickBot="1" x14ac:dyDescent="0.4">
      <c r="C75" s="122" t="s">
        <v>77</v>
      </c>
      <c r="D75" s="121">
        <f>-L11</f>
        <v>-28000000</v>
      </c>
      <c r="E75" s="28"/>
      <c r="F75" s="28"/>
    </row>
    <row r="76" spans="2:7" ht="14.25" customHeight="1" thickBot="1" x14ac:dyDescent="0.4">
      <c r="C76" s="116" t="s">
        <v>78</v>
      </c>
      <c r="D76" s="105">
        <f>SUM(D74:D75)</f>
        <v>2000000</v>
      </c>
      <c r="E76" s="105">
        <v>18000000</v>
      </c>
      <c r="F76" s="105">
        <f>+E76-D76</f>
        <v>16000000</v>
      </c>
    </row>
    <row r="77" spans="2:7" ht="14.25" customHeight="1" thickBot="1" x14ac:dyDescent="0.4"/>
    <row r="78" spans="2:7" ht="14.25" customHeight="1" thickBot="1" x14ac:dyDescent="0.4">
      <c r="B78" s="30" t="s">
        <v>57</v>
      </c>
      <c r="C78" s="59" t="s">
        <v>52</v>
      </c>
      <c r="D78" s="60"/>
      <c r="E78" s="61"/>
      <c r="F78" s="31" t="s">
        <v>58</v>
      </c>
      <c r="G78" s="31" t="s">
        <v>59</v>
      </c>
    </row>
    <row r="79" spans="2:7" ht="14.25" customHeight="1" x14ac:dyDescent="0.35">
      <c r="B79" s="95" t="s">
        <v>72</v>
      </c>
      <c r="C79" s="101" t="s">
        <v>8</v>
      </c>
      <c r="D79" s="102">
        <v>4</v>
      </c>
      <c r="E79" s="103" t="s">
        <v>8</v>
      </c>
      <c r="F79" s="28"/>
      <c r="G79" s="28"/>
    </row>
    <row r="80" spans="2:7" ht="14.25" customHeight="1" x14ac:dyDescent="0.35">
      <c r="B80" s="25" t="s">
        <v>79</v>
      </c>
      <c r="C80" s="96" t="str">
        <f>+C75</f>
        <v>Dep. Acumulada</v>
      </c>
      <c r="D80" s="22"/>
      <c r="E80" s="97"/>
      <c r="F80" s="120">
        <f>+G82</f>
        <v>16000000</v>
      </c>
      <c r="G80" s="28"/>
    </row>
    <row r="81" spans="2:13" ht="14.25" customHeight="1" x14ac:dyDescent="0.35">
      <c r="B81" s="25" t="s">
        <v>73</v>
      </c>
      <c r="C81" s="96"/>
      <c r="D81" s="22"/>
      <c r="E81" s="97"/>
      <c r="F81" s="28"/>
      <c r="G81" s="28"/>
    </row>
    <row r="82" spans="2:13" ht="14.25" customHeight="1" x14ac:dyDescent="0.35">
      <c r="B82" s="25" t="s">
        <v>74</v>
      </c>
      <c r="C82" s="96"/>
      <c r="D82" s="22" t="s">
        <v>84</v>
      </c>
      <c r="E82" s="97"/>
      <c r="F82" s="28"/>
      <c r="G82" s="28">
        <f>+F76</f>
        <v>16000000</v>
      </c>
    </row>
    <row r="83" spans="2:13" ht="14.25" customHeight="1" thickBot="1" x14ac:dyDescent="0.4">
      <c r="B83" s="26"/>
      <c r="C83" s="98" t="s">
        <v>87</v>
      </c>
      <c r="D83" s="99"/>
      <c r="E83" s="100"/>
      <c r="F83" s="29"/>
      <c r="G83" s="29"/>
    </row>
    <row r="84" spans="2:13" ht="14.25" customHeight="1" thickBot="1" x14ac:dyDescent="0.4">
      <c r="B84" s="35"/>
      <c r="C84" s="35"/>
      <c r="D84" s="35"/>
      <c r="E84" s="35"/>
      <c r="F84" s="35"/>
      <c r="G84" s="35"/>
    </row>
    <row r="85" spans="2:13" ht="14.25" customHeight="1" thickBot="1" x14ac:dyDescent="0.4">
      <c r="B85" s="35"/>
      <c r="C85" s="32" t="s">
        <v>52</v>
      </c>
      <c r="D85" s="33" t="str">
        <f>+E73</f>
        <v>NIIF</v>
      </c>
      <c r="E85" s="35"/>
      <c r="F85" s="35"/>
      <c r="G85" s="35"/>
    </row>
    <row r="86" spans="2:13" ht="14.25" customHeight="1" x14ac:dyDescent="0.35">
      <c r="B86" s="35"/>
      <c r="C86" s="110" t="str">
        <f>+C74</f>
        <v>Vehículos</v>
      </c>
      <c r="D86" s="27">
        <f>+D74</f>
        <v>30000000</v>
      </c>
      <c r="E86" s="35"/>
      <c r="F86" s="35"/>
      <c r="G86" s="35"/>
    </row>
    <row r="87" spans="2:13" ht="14.25" customHeight="1" thickBot="1" x14ac:dyDescent="0.4">
      <c r="B87" s="35"/>
      <c r="C87" s="122" t="s">
        <v>77</v>
      </c>
      <c r="D87" s="121">
        <f>+D75+F80</f>
        <v>-12000000</v>
      </c>
      <c r="E87" s="35"/>
      <c r="F87" s="35"/>
      <c r="G87" s="35"/>
    </row>
    <row r="88" spans="2:13" ht="14.25" customHeight="1" thickBot="1" x14ac:dyDescent="0.4">
      <c r="B88" s="35"/>
      <c r="C88" s="116" t="s">
        <v>78</v>
      </c>
      <c r="D88" s="105">
        <f>SUM(D86:D87)</f>
        <v>18000000</v>
      </c>
      <c r="E88" s="35"/>
      <c r="F88" s="35"/>
      <c r="G88" s="35"/>
    </row>
    <row r="89" spans="2:13" ht="14.25" customHeight="1" x14ac:dyDescent="0.35">
      <c r="B89" s="35"/>
      <c r="C89" s="35"/>
      <c r="D89" s="35"/>
      <c r="E89" s="35"/>
      <c r="F89" s="35"/>
      <c r="G89" s="35"/>
    </row>
    <row r="90" spans="2:13" ht="14.25" customHeight="1" thickBot="1" x14ac:dyDescent="0.4">
      <c r="B90" s="35"/>
      <c r="C90" s="35"/>
      <c r="D90" s="35"/>
      <c r="E90" s="35"/>
      <c r="F90" s="35"/>
      <c r="G90" s="35"/>
    </row>
    <row r="91" spans="2:13" ht="14.25" customHeight="1" thickBot="1" x14ac:dyDescent="0.4">
      <c r="B91" s="35"/>
      <c r="C91" s="32" t="s">
        <v>52</v>
      </c>
      <c r="D91" s="33" t="s">
        <v>53</v>
      </c>
      <c r="E91" s="33" t="s">
        <v>54</v>
      </c>
      <c r="F91" s="33" t="s">
        <v>55</v>
      </c>
      <c r="G91" s="35"/>
    </row>
    <row r="92" spans="2:13" ht="14.25" customHeight="1" x14ac:dyDescent="0.35">
      <c r="B92" s="35"/>
      <c r="C92" s="111" t="str">
        <f>+J12</f>
        <v>Maquinarias</v>
      </c>
      <c r="D92" s="112">
        <f>+K12</f>
        <v>15000000</v>
      </c>
      <c r="E92" s="113"/>
      <c r="F92" s="112"/>
      <c r="G92" s="35"/>
    </row>
    <row r="93" spans="2:13" ht="14.25" customHeight="1" x14ac:dyDescent="0.35">
      <c r="B93" s="35"/>
      <c r="C93" s="111" t="str">
        <f>+C87</f>
        <v>Dep. Acumulada</v>
      </c>
      <c r="D93" s="112">
        <f>-L12</f>
        <v>-5000000</v>
      </c>
      <c r="E93" s="113"/>
      <c r="F93" s="112"/>
      <c r="G93" s="35"/>
    </row>
    <row r="94" spans="2:13" ht="14.25" customHeight="1" x14ac:dyDescent="0.35">
      <c r="B94" s="35"/>
      <c r="C94" s="111"/>
      <c r="D94" s="112"/>
      <c r="E94" s="113"/>
      <c r="F94" s="112"/>
      <c r="G94" s="35"/>
    </row>
    <row r="95" spans="2:13" ht="14.25" customHeight="1" x14ac:dyDescent="0.35">
      <c r="B95" s="35"/>
      <c r="C95" s="111" t="s">
        <v>88</v>
      </c>
      <c r="D95" s="112"/>
      <c r="E95" s="113">
        <v>10000000</v>
      </c>
      <c r="F95" s="112"/>
      <c r="G95" s="35"/>
    </row>
    <row r="96" spans="2:13" ht="14.25" customHeight="1" x14ac:dyDescent="0.35">
      <c r="B96" s="35"/>
      <c r="C96" s="111" t="s">
        <v>89</v>
      </c>
      <c r="D96" s="112"/>
      <c r="E96" s="113">
        <v>5000000</v>
      </c>
      <c r="F96" s="112"/>
      <c r="G96" s="35"/>
      <c r="I96" s="134" t="s">
        <v>1</v>
      </c>
      <c r="J96" s="134" t="s">
        <v>96</v>
      </c>
      <c r="K96" s="135" t="s">
        <v>69</v>
      </c>
      <c r="L96" s="135" t="s">
        <v>99</v>
      </c>
      <c r="M96" s="135" t="s">
        <v>100</v>
      </c>
    </row>
    <row r="97" spans="2:13" ht="14.25" customHeight="1" thickBot="1" x14ac:dyDescent="0.4">
      <c r="B97" s="35"/>
      <c r="C97" s="111" t="s">
        <v>90</v>
      </c>
      <c r="D97" s="112"/>
      <c r="E97" s="112">
        <v>15000000</v>
      </c>
      <c r="F97" s="112"/>
      <c r="G97" s="35"/>
      <c r="I97" s="136" t="s">
        <v>6</v>
      </c>
      <c r="J97" s="137" t="s">
        <v>56</v>
      </c>
      <c r="K97" s="138">
        <f>+D19</f>
        <v>350000000</v>
      </c>
      <c r="L97" s="139">
        <v>0</v>
      </c>
      <c r="M97" s="140">
        <v>0</v>
      </c>
    </row>
    <row r="98" spans="2:13" ht="14.25" customHeight="1" thickBot="1" x14ac:dyDescent="0.4">
      <c r="B98" s="35"/>
      <c r="C98" s="104" t="s">
        <v>78</v>
      </c>
      <c r="D98" s="105">
        <f>SUM(D92:D97)</f>
        <v>10000000</v>
      </c>
      <c r="E98" s="105">
        <f>SUM(E95:E97)</f>
        <v>30000000</v>
      </c>
      <c r="F98" s="105">
        <f>+E98-D98</f>
        <v>20000000</v>
      </c>
      <c r="G98" s="35"/>
      <c r="I98" s="141" t="s">
        <v>75</v>
      </c>
      <c r="J98" s="142">
        <f>+G10</f>
        <v>150000000</v>
      </c>
      <c r="K98" s="138"/>
      <c r="L98" s="143"/>
      <c r="M98" s="138"/>
    </row>
    <row r="99" spans="2:13" ht="14.25" customHeight="1" thickBot="1" x14ac:dyDescent="0.4">
      <c r="B99" s="35"/>
      <c r="C99" s="35"/>
      <c r="D99" s="35"/>
      <c r="E99" s="35"/>
      <c r="F99" s="35"/>
      <c r="G99" s="35"/>
      <c r="I99" s="141"/>
      <c r="J99" s="142"/>
      <c r="K99" s="138"/>
      <c r="L99" s="143"/>
      <c r="M99" s="138"/>
    </row>
    <row r="100" spans="2:13" ht="14.25" customHeight="1" thickBot="1" x14ac:dyDescent="0.4">
      <c r="B100" s="30" t="s">
        <v>57</v>
      </c>
      <c r="C100" s="59" t="s">
        <v>52</v>
      </c>
      <c r="D100" s="60"/>
      <c r="E100" s="61"/>
      <c r="F100" s="31" t="s">
        <v>58</v>
      </c>
      <c r="G100" s="31" t="s">
        <v>59</v>
      </c>
      <c r="I100" s="134" t="s">
        <v>9</v>
      </c>
      <c r="J100" s="141" t="s">
        <v>60</v>
      </c>
      <c r="K100" s="138">
        <f>+D41</f>
        <v>300000000</v>
      </c>
      <c r="L100" s="138">
        <v>50</v>
      </c>
      <c r="M100" s="138">
        <v>50000000</v>
      </c>
    </row>
    <row r="101" spans="2:13" ht="14.25" customHeight="1" x14ac:dyDescent="0.35">
      <c r="B101" s="95" t="s">
        <v>72</v>
      </c>
      <c r="C101" s="101" t="s">
        <v>8</v>
      </c>
      <c r="D101" s="102">
        <v>5</v>
      </c>
      <c r="E101" s="103" t="s">
        <v>8</v>
      </c>
      <c r="F101" s="28"/>
      <c r="G101" s="28"/>
      <c r="I101" s="144" t="str">
        <f>+I98</f>
        <v>Otras Reservas</v>
      </c>
      <c r="J101" s="145">
        <f>+D44</f>
        <v>150000000</v>
      </c>
      <c r="K101" s="138"/>
      <c r="L101" s="138"/>
      <c r="M101" s="138"/>
    </row>
    <row r="102" spans="2:13" ht="14.25" customHeight="1" x14ac:dyDescent="0.35">
      <c r="B102" s="25" t="s">
        <v>79</v>
      </c>
      <c r="C102" s="96" t="str">
        <f>+C93</f>
        <v>Dep. Acumulada</v>
      </c>
      <c r="D102" s="22"/>
      <c r="E102" s="97"/>
      <c r="F102" s="28">
        <f>-D93</f>
        <v>5000000</v>
      </c>
      <c r="G102" s="28"/>
      <c r="I102" s="144"/>
      <c r="J102" s="145"/>
      <c r="K102" s="138"/>
      <c r="L102" s="138"/>
      <c r="M102" s="138"/>
    </row>
    <row r="103" spans="2:13" ht="14.25" customHeight="1" x14ac:dyDescent="0.35">
      <c r="B103" s="25" t="s">
        <v>73</v>
      </c>
      <c r="C103" s="96"/>
      <c r="D103" s="22" t="str">
        <f>+C92</f>
        <v>Maquinarias</v>
      </c>
      <c r="E103" s="97"/>
      <c r="F103" s="28"/>
      <c r="G103" s="28">
        <f>+D92</f>
        <v>15000000</v>
      </c>
      <c r="I103" s="134" t="s">
        <v>11</v>
      </c>
      <c r="J103" s="141" t="s">
        <v>62</v>
      </c>
      <c r="K103" s="138"/>
      <c r="L103" s="138"/>
      <c r="M103" s="138"/>
    </row>
    <row r="104" spans="2:13" ht="14.25" customHeight="1" thickBot="1" x14ac:dyDescent="0.4">
      <c r="B104" s="25"/>
      <c r="C104" s="96"/>
      <c r="D104" s="22"/>
      <c r="E104" s="97"/>
      <c r="F104" s="28"/>
      <c r="G104" s="28"/>
      <c r="I104" s="134"/>
      <c r="J104" s="141" t="str">
        <f>+C56</f>
        <v>Escritorios</v>
      </c>
      <c r="K104" s="138">
        <f>+F66</f>
        <v>10000000</v>
      </c>
      <c r="L104" s="138">
        <v>10</v>
      </c>
      <c r="M104" s="138">
        <v>1500000</v>
      </c>
    </row>
    <row r="105" spans="2:13" ht="14.25" customHeight="1" x14ac:dyDescent="0.35">
      <c r="B105" s="25" t="s">
        <v>73</v>
      </c>
      <c r="C105" s="96" t="str">
        <f>+C95</f>
        <v>Maq A</v>
      </c>
      <c r="D105" s="22"/>
      <c r="E105" s="128">
        <f>ROUND(+F105/F108,4)*100</f>
        <v>33.33</v>
      </c>
      <c r="F105" s="127">
        <f>+E95</f>
        <v>10000000</v>
      </c>
      <c r="G105" s="28"/>
      <c r="I105" s="134"/>
      <c r="J105" s="141" t="str">
        <f>+C57</f>
        <v>Sillas</v>
      </c>
      <c r="K105" s="138">
        <f>+F67</f>
        <v>7000000</v>
      </c>
      <c r="L105" s="138">
        <v>5</v>
      </c>
      <c r="M105" s="138">
        <v>2500000</v>
      </c>
    </row>
    <row r="106" spans="2:13" ht="14.25" customHeight="1" x14ac:dyDescent="0.35">
      <c r="B106" s="25" t="s">
        <v>73</v>
      </c>
      <c r="C106" s="96" t="str">
        <f>+C96</f>
        <v>Maq B</v>
      </c>
      <c r="D106" s="22"/>
      <c r="E106" s="128">
        <f>ROUND(+F106/F108,4)*100</f>
        <v>16.669999999999998</v>
      </c>
      <c r="F106" s="28">
        <f>+E96</f>
        <v>5000000</v>
      </c>
      <c r="G106" s="28"/>
      <c r="I106" s="134"/>
      <c r="J106" s="141" t="str">
        <f>+C58</f>
        <v>Estantes</v>
      </c>
      <c r="K106" s="138">
        <f>+F68</f>
        <v>4000000</v>
      </c>
      <c r="L106" s="138">
        <v>7</v>
      </c>
      <c r="M106" s="138">
        <v>500000</v>
      </c>
    </row>
    <row r="107" spans="2:13" ht="14.25" customHeight="1" thickBot="1" x14ac:dyDescent="0.4">
      <c r="B107" s="25" t="s">
        <v>73</v>
      </c>
      <c r="C107" s="96" t="str">
        <f>+C97</f>
        <v>Maq C</v>
      </c>
      <c r="D107" s="22"/>
      <c r="E107" s="128">
        <f>ROUND(+F107/F108,4)*100</f>
        <v>50</v>
      </c>
      <c r="F107" s="29">
        <f>+E97</f>
        <v>15000000</v>
      </c>
      <c r="G107" s="28"/>
      <c r="I107" s="134"/>
      <c r="J107" s="141"/>
      <c r="K107" s="138"/>
      <c r="L107" s="138"/>
      <c r="M107" s="138"/>
    </row>
    <row r="108" spans="2:13" ht="14.25" customHeight="1" thickBot="1" x14ac:dyDescent="0.4">
      <c r="B108" s="25"/>
      <c r="C108" s="96"/>
      <c r="D108" s="22"/>
      <c r="E108" s="128">
        <f>SUM(E105:E107)</f>
        <v>100</v>
      </c>
      <c r="F108" s="129">
        <f>SUM(F105:F107)</f>
        <v>30000000</v>
      </c>
      <c r="G108" s="28"/>
      <c r="I108" s="134" t="s">
        <v>13</v>
      </c>
      <c r="J108" s="141" t="s">
        <v>63</v>
      </c>
      <c r="K108" s="138"/>
      <c r="L108" s="138"/>
      <c r="M108" s="138"/>
    </row>
    <row r="109" spans="2:13" ht="14.25" customHeight="1" x14ac:dyDescent="0.35">
      <c r="B109" s="25"/>
      <c r="C109" s="124">
        <f>+F98</f>
        <v>20000000</v>
      </c>
      <c r="D109" s="22" t="s">
        <v>91</v>
      </c>
      <c r="E109" s="97"/>
      <c r="F109" s="28"/>
      <c r="G109" s="28">
        <f>ROUND(+$C$109*E105%,0)</f>
        <v>6666000</v>
      </c>
      <c r="I109" s="134"/>
      <c r="J109" s="141" t="s">
        <v>97</v>
      </c>
      <c r="K109" s="138">
        <v>8000000</v>
      </c>
      <c r="L109" s="138">
        <v>3</v>
      </c>
      <c r="M109" s="138">
        <v>3500000</v>
      </c>
    </row>
    <row r="110" spans="2:13" ht="14.25" customHeight="1" x14ac:dyDescent="0.35">
      <c r="B110" s="25"/>
      <c r="C110" s="125"/>
      <c r="D110" s="22" t="s">
        <v>92</v>
      </c>
      <c r="E110" s="97"/>
      <c r="F110" s="28"/>
      <c r="G110" s="28">
        <f t="shared" ref="G110:G111" si="0">ROUND(+$C$109*E106%,0)</f>
        <v>3334000</v>
      </c>
      <c r="I110" s="134"/>
      <c r="J110" s="141" t="s">
        <v>98</v>
      </c>
      <c r="K110" s="138">
        <v>10000000</v>
      </c>
      <c r="L110" s="138">
        <v>2</v>
      </c>
      <c r="M110" s="138">
        <v>5000000</v>
      </c>
    </row>
    <row r="111" spans="2:13" ht="14.25" customHeight="1" thickBot="1" x14ac:dyDescent="0.4">
      <c r="B111" s="25"/>
      <c r="C111" s="126"/>
      <c r="D111" s="22" t="s">
        <v>93</v>
      </c>
      <c r="E111" s="97"/>
      <c r="F111" s="28"/>
      <c r="G111" s="28">
        <f t="shared" si="0"/>
        <v>10000000</v>
      </c>
      <c r="I111" s="134"/>
      <c r="J111" s="141"/>
      <c r="K111" s="138"/>
      <c r="L111" s="138"/>
      <c r="M111" s="138"/>
    </row>
    <row r="112" spans="2:13" ht="14.25" customHeight="1" thickBot="1" x14ac:dyDescent="0.4">
      <c r="B112" s="26"/>
      <c r="C112" s="98" t="s">
        <v>94</v>
      </c>
      <c r="D112" s="99"/>
      <c r="E112" s="100"/>
      <c r="F112" s="29"/>
      <c r="G112" s="29"/>
      <c r="I112" s="134" t="s">
        <v>15</v>
      </c>
      <c r="J112" s="141" t="s">
        <v>64</v>
      </c>
      <c r="K112" s="138"/>
      <c r="L112" s="138"/>
      <c r="M112" s="138"/>
    </row>
    <row r="113" spans="2:13" ht="14.25" customHeight="1" x14ac:dyDescent="0.35">
      <c r="B113" s="35"/>
      <c r="C113" s="35"/>
      <c r="D113" s="35"/>
      <c r="E113" s="35"/>
      <c r="F113" s="114">
        <f>SUM(F102:F107)</f>
        <v>35000000</v>
      </c>
      <c r="G113" s="114">
        <f>SUM(G102:G112)</f>
        <v>35000000</v>
      </c>
      <c r="I113" s="131"/>
      <c r="J113" s="141" t="str">
        <f>+C105</f>
        <v>Maq A</v>
      </c>
      <c r="K113" s="138">
        <f>+E95</f>
        <v>10000000</v>
      </c>
      <c r="L113" s="131">
        <v>2</v>
      </c>
      <c r="M113" s="133">
        <v>4000000</v>
      </c>
    </row>
    <row r="114" spans="2:13" ht="10.25" customHeight="1" x14ac:dyDescent="0.35">
      <c r="B114" s="35"/>
      <c r="C114" s="35"/>
      <c r="D114" s="35"/>
      <c r="E114" s="35"/>
      <c r="F114" s="35"/>
      <c r="G114" s="114">
        <f>+F113-G113</f>
        <v>0</v>
      </c>
      <c r="I114" s="131" t="str">
        <f>+I98</f>
        <v>Otras Reservas</v>
      </c>
      <c r="J114" s="145">
        <f>+G109</f>
        <v>6666000</v>
      </c>
      <c r="K114" s="138"/>
      <c r="L114" s="131"/>
      <c r="M114" s="133"/>
    </row>
    <row r="115" spans="2:13" ht="14.25" customHeight="1" x14ac:dyDescent="0.35">
      <c r="B115" s="35"/>
      <c r="C115" s="35"/>
      <c r="D115" s="35"/>
      <c r="E115" s="35"/>
      <c r="F115" s="35"/>
      <c r="G115" s="35"/>
      <c r="I115" s="131"/>
      <c r="J115" s="131" t="str">
        <f>+C106</f>
        <v>Maq B</v>
      </c>
      <c r="K115" s="133">
        <f>+E96</f>
        <v>5000000</v>
      </c>
      <c r="L115" s="131">
        <v>3</v>
      </c>
      <c r="M115" s="133">
        <v>2000000</v>
      </c>
    </row>
    <row r="116" spans="2:13" ht="14.25" customHeight="1" x14ac:dyDescent="0.35">
      <c r="B116" s="35"/>
      <c r="C116" s="35"/>
      <c r="D116" s="35"/>
      <c r="E116" s="35"/>
      <c r="F116" s="35"/>
      <c r="G116" s="35"/>
      <c r="I116" s="131" t="str">
        <f>+I114</f>
        <v>Otras Reservas</v>
      </c>
      <c r="J116" s="132">
        <f>+G110</f>
        <v>3334000</v>
      </c>
      <c r="K116" s="133"/>
      <c r="L116" s="131"/>
      <c r="M116" s="133"/>
    </row>
    <row r="117" spans="2:13" ht="14.25" customHeight="1" x14ac:dyDescent="0.35">
      <c r="B117" s="130" t="s">
        <v>95</v>
      </c>
      <c r="C117" s="35"/>
      <c r="D117" s="35"/>
      <c r="E117" s="35"/>
      <c r="F117" s="35"/>
      <c r="G117" s="35"/>
      <c r="I117" s="131"/>
      <c r="J117" s="131" t="str">
        <f>+C107</f>
        <v>Maq C</v>
      </c>
      <c r="K117" s="133">
        <f>+E97</f>
        <v>15000000</v>
      </c>
      <c r="L117" s="131">
        <v>4</v>
      </c>
      <c r="M117" s="133">
        <v>5000000</v>
      </c>
    </row>
    <row r="118" spans="2:13" ht="14.25" customHeight="1" x14ac:dyDescent="0.35">
      <c r="B118" s="35"/>
      <c r="C118" s="35"/>
      <c r="D118" s="35"/>
      <c r="E118" s="35"/>
      <c r="F118" s="35"/>
      <c r="G118" s="35"/>
      <c r="I118" s="131" t="str">
        <f>+I116</f>
        <v>Otras Reservas</v>
      </c>
      <c r="J118" s="132">
        <f>+G111</f>
        <v>10000000</v>
      </c>
      <c r="K118" s="131"/>
      <c r="L118" s="131"/>
      <c r="M118" s="133"/>
    </row>
    <row r="119" spans="2:13" ht="14.25" customHeight="1" x14ac:dyDescent="0.35">
      <c r="B119" s="35"/>
      <c r="C119" s="35"/>
      <c r="D119" s="35"/>
      <c r="E119" s="35"/>
      <c r="F119" s="35"/>
      <c r="G119" s="35"/>
    </row>
    <row r="120" spans="2:13" ht="14.25" customHeight="1" x14ac:dyDescent="0.35">
      <c r="B120" s="134" t="s">
        <v>1</v>
      </c>
      <c r="C120" s="134" t="s">
        <v>96</v>
      </c>
      <c r="D120" s="135" t="s">
        <v>69</v>
      </c>
      <c r="E120" s="135" t="s">
        <v>99</v>
      </c>
      <c r="F120" s="135" t="s">
        <v>100</v>
      </c>
      <c r="G120" s="35"/>
    </row>
    <row r="121" spans="2:13" ht="14.25" customHeight="1" x14ac:dyDescent="0.35">
      <c r="B121" s="134" t="s">
        <v>9</v>
      </c>
      <c r="C121" s="141" t="s">
        <v>60</v>
      </c>
      <c r="D121" s="138">
        <v>300000000</v>
      </c>
      <c r="E121" s="138">
        <v>50</v>
      </c>
      <c r="F121" s="138">
        <v>50000000</v>
      </c>
      <c r="G121" s="35"/>
    </row>
    <row r="122" spans="2:13" x14ac:dyDescent="0.35">
      <c r="B122" s="157" t="s">
        <v>75</v>
      </c>
      <c r="C122" s="158">
        <v>150000000</v>
      </c>
      <c r="D122" s="138"/>
      <c r="E122" s="138"/>
      <c r="F122" s="138"/>
      <c r="G122" s="35"/>
    </row>
    <row r="123" spans="2:13" ht="6.4" customHeight="1" thickBot="1" x14ac:dyDescent="0.4">
      <c r="G123" s="35"/>
    </row>
    <row r="124" spans="2:13" ht="13.9" thickBot="1" x14ac:dyDescent="0.4">
      <c r="B124" s="155" t="s">
        <v>58</v>
      </c>
      <c r="C124" s="104" t="s">
        <v>103</v>
      </c>
      <c r="G124" s="35"/>
    </row>
    <row r="125" spans="2:13" x14ac:dyDescent="0.35">
      <c r="B125" s="123">
        <v>1</v>
      </c>
      <c r="C125" s="25" t="s">
        <v>104</v>
      </c>
      <c r="G125" s="35"/>
    </row>
    <row r="126" spans="2:13" x14ac:dyDescent="0.35">
      <c r="B126" s="123">
        <v>2</v>
      </c>
      <c r="C126" s="25" t="s">
        <v>105</v>
      </c>
      <c r="G126" s="35"/>
    </row>
    <row r="127" spans="2:13" ht="13.9" thickBot="1" x14ac:dyDescent="0.4">
      <c r="B127" s="159">
        <v>3</v>
      </c>
      <c r="C127" s="26" t="s">
        <v>106</v>
      </c>
      <c r="G127" s="35"/>
    </row>
    <row r="128" spans="2:13" ht="3.75" customHeight="1" x14ac:dyDescent="0.35">
      <c r="G128" s="35"/>
    </row>
    <row r="129" spans="2:7" ht="14.25" customHeight="1" x14ac:dyDescent="0.35">
      <c r="B129" s="22" t="s">
        <v>101</v>
      </c>
      <c r="G129" s="35"/>
    </row>
    <row r="130" spans="2:7" ht="4.5" customHeight="1" thickBot="1" x14ac:dyDescent="0.4">
      <c r="G130" s="35"/>
    </row>
    <row r="131" spans="2:7" ht="14.25" customHeight="1" thickBot="1" x14ac:dyDescent="0.4">
      <c r="B131" s="155" t="s">
        <v>102</v>
      </c>
      <c r="C131" s="156"/>
      <c r="D131" s="105">
        <f>+(D121-F121)/E121</f>
        <v>5000000</v>
      </c>
      <c r="G131" s="35"/>
    </row>
    <row r="132" spans="2:7" ht="13.9" thickBot="1" x14ac:dyDescent="0.4">
      <c r="B132" s="155" t="str">
        <f>+B122</f>
        <v>Otras Reservas</v>
      </c>
      <c r="C132" s="160"/>
      <c r="D132" s="105">
        <f>+C122/E121</f>
        <v>3000000</v>
      </c>
      <c r="G132" s="35"/>
    </row>
    <row r="133" spans="2:7" ht="4.5" customHeight="1" thickBot="1" x14ac:dyDescent="0.4">
      <c r="G133" s="35"/>
    </row>
    <row r="134" spans="2:7" ht="14.25" customHeight="1" thickBot="1" x14ac:dyDescent="0.4">
      <c r="B134" s="30" t="s">
        <v>57</v>
      </c>
      <c r="C134" s="59" t="s">
        <v>52</v>
      </c>
      <c r="D134" s="60"/>
      <c r="E134" s="61"/>
      <c r="F134" s="31" t="s">
        <v>58</v>
      </c>
      <c r="G134" s="31" t="s">
        <v>59</v>
      </c>
    </row>
    <row r="135" spans="2:7" ht="14.25" customHeight="1" x14ac:dyDescent="0.35">
      <c r="B135" s="95" t="s">
        <v>107</v>
      </c>
      <c r="C135" s="101" t="s">
        <v>8</v>
      </c>
      <c r="D135" s="102">
        <v>6</v>
      </c>
      <c r="E135" s="103" t="s">
        <v>8</v>
      </c>
      <c r="F135" s="28"/>
      <c r="G135" s="28"/>
    </row>
    <row r="136" spans="2:7" ht="14.25" customHeight="1" x14ac:dyDescent="0.35">
      <c r="B136" s="161" t="s">
        <v>108</v>
      </c>
      <c r="C136" s="162" t="s">
        <v>104</v>
      </c>
      <c r="D136" s="35"/>
      <c r="E136" s="151"/>
      <c r="F136" s="163">
        <f>+G138-F137</f>
        <v>2000000</v>
      </c>
      <c r="G136" s="163"/>
    </row>
    <row r="137" spans="2:7" ht="14.25" customHeight="1" x14ac:dyDescent="0.35">
      <c r="B137" s="161" t="s">
        <v>74</v>
      </c>
      <c r="C137" s="162" t="str">
        <f>+B122</f>
        <v>Otras Reservas</v>
      </c>
      <c r="D137" s="35"/>
      <c r="E137" s="151"/>
      <c r="F137" s="163">
        <f>+D132</f>
        <v>3000000</v>
      </c>
      <c r="G137" s="163"/>
    </row>
    <row r="138" spans="2:7" ht="14.25" customHeight="1" x14ac:dyDescent="0.35">
      <c r="B138" s="161" t="s">
        <v>79</v>
      </c>
      <c r="C138" s="162"/>
      <c r="D138" s="35" t="str">
        <f>+C31</f>
        <v>Dep. Acumulada</v>
      </c>
      <c r="E138" s="151"/>
      <c r="F138" s="163"/>
      <c r="G138" s="163">
        <f>+D131</f>
        <v>5000000</v>
      </c>
    </row>
    <row r="139" spans="2:7" ht="14.25" customHeight="1" thickBot="1" x14ac:dyDescent="0.4">
      <c r="B139" s="164"/>
      <c r="C139" s="165" t="s">
        <v>109</v>
      </c>
      <c r="D139" s="52"/>
      <c r="E139" s="166"/>
      <c r="F139" s="167"/>
      <c r="G139" s="167"/>
    </row>
    <row r="140" spans="2:7" ht="14.25" customHeight="1" thickBot="1" x14ac:dyDescent="0.4">
      <c r="G140" s="35"/>
    </row>
    <row r="141" spans="2:7" ht="14.25" customHeight="1" thickBot="1" x14ac:dyDescent="0.4">
      <c r="C141" s="32" t="s">
        <v>52</v>
      </c>
      <c r="D141" s="33" t="s">
        <v>107</v>
      </c>
      <c r="E141" s="33" t="s">
        <v>110</v>
      </c>
      <c r="F141" s="33" t="s">
        <v>55</v>
      </c>
      <c r="G141" s="35"/>
    </row>
    <row r="142" spans="2:7" ht="14.25" customHeight="1" x14ac:dyDescent="0.35">
      <c r="C142" s="110" t="str">
        <f>+C121</f>
        <v>Edificios</v>
      </c>
      <c r="D142" s="27">
        <f>+D121</f>
        <v>300000000</v>
      </c>
      <c r="E142" s="34"/>
      <c r="F142" s="27"/>
      <c r="G142" s="35"/>
    </row>
    <row r="143" spans="2:7" ht="14.25" customHeight="1" thickBot="1" x14ac:dyDescent="0.4">
      <c r="C143" s="106" t="s">
        <v>77</v>
      </c>
      <c r="D143" s="107">
        <f>-G138</f>
        <v>-5000000</v>
      </c>
      <c r="E143" s="28"/>
      <c r="F143" s="28"/>
      <c r="G143" s="35"/>
    </row>
    <row r="144" spans="2:7" ht="14.25" customHeight="1" thickBot="1" x14ac:dyDescent="0.4">
      <c r="B144" s="35"/>
      <c r="C144" s="104" t="s">
        <v>78</v>
      </c>
      <c r="D144" s="105">
        <f>SUM(D142:D143)</f>
        <v>295000000</v>
      </c>
      <c r="E144" s="105">
        <v>70000000</v>
      </c>
      <c r="F144" s="105">
        <f>+E144-D144</f>
        <v>-225000000</v>
      </c>
      <c r="G144" s="35"/>
    </row>
    <row r="145" spans="2:7" ht="14.25" customHeight="1" thickBot="1" x14ac:dyDescent="0.4">
      <c r="B145" s="35"/>
      <c r="C145" s="168" t="str">
        <f>+C137</f>
        <v>Otras Reservas</v>
      </c>
      <c r="D145" s="169">
        <f>+C122-F137</f>
        <v>147000000</v>
      </c>
      <c r="E145" s="35"/>
      <c r="F145" s="35"/>
      <c r="G145" s="35"/>
    </row>
    <row r="146" spans="2:7" ht="14.25" customHeight="1" thickBot="1" x14ac:dyDescent="0.4">
      <c r="B146" s="35"/>
      <c r="C146" s="35"/>
      <c r="D146" s="35"/>
      <c r="E146" s="35"/>
      <c r="F146" s="35"/>
      <c r="G146" s="35"/>
    </row>
    <row r="147" spans="2:7" ht="14.25" customHeight="1" thickBot="1" x14ac:dyDescent="0.4">
      <c r="B147" s="30" t="s">
        <v>57</v>
      </c>
      <c r="C147" s="59" t="s">
        <v>52</v>
      </c>
      <c r="D147" s="60"/>
      <c r="E147" s="61"/>
      <c r="F147" s="31" t="s">
        <v>58</v>
      </c>
      <c r="G147" s="31" t="s">
        <v>59</v>
      </c>
    </row>
    <row r="148" spans="2:7" x14ac:dyDescent="0.35">
      <c r="B148" s="95" t="s">
        <v>107</v>
      </c>
      <c r="C148" s="101" t="s">
        <v>8</v>
      </c>
      <c r="D148" s="102">
        <v>7</v>
      </c>
      <c r="E148" s="103" t="s">
        <v>8</v>
      </c>
      <c r="F148" s="28"/>
      <c r="G148" s="28"/>
    </row>
    <row r="149" spans="2:7" ht="14.25" customHeight="1" x14ac:dyDescent="0.35">
      <c r="B149" s="161" t="s">
        <v>108</v>
      </c>
      <c r="C149" s="162" t="s">
        <v>105</v>
      </c>
      <c r="D149" s="35"/>
      <c r="E149" s="151"/>
      <c r="F149" s="163">
        <f>+G151-F150</f>
        <v>78000000</v>
      </c>
      <c r="G149" s="163"/>
    </row>
    <row r="150" spans="2:7" ht="14.25" customHeight="1" x14ac:dyDescent="0.35">
      <c r="B150" s="161" t="s">
        <v>74</v>
      </c>
      <c r="C150" s="162" t="str">
        <f>+C145</f>
        <v>Otras Reservas</v>
      </c>
      <c r="D150" s="35"/>
      <c r="E150" s="151"/>
      <c r="F150" s="163">
        <f>+D145</f>
        <v>147000000</v>
      </c>
      <c r="G150" s="163"/>
    </row>
    <row r="151" spans="2:7" x14ac:dyDescent="0.35">
      <c r="B151" s="161" t="s">
        <v>79</v>
      </c>
      <c r="C151" s="162"/>
      <c r="D151" s="35" t="str">
        <f>+D138</f>
        <v>Dep. Acumulada</v>
      </c>
      <c r="E151" s="151"/>
      <c r="F151" s="163"/>
      <c r="G151" s="163">
        <f>-F144</f>
        <v>225000000</v>
      </c>
    </row>
    <row r="152" spans="2:7" ht="14.25" customHeight="1" thickBot="1" x14ac:dyDescent="0.4">
      <c r="B152" s="164"/>
      <c r="C152" s="165" t="s">
        <v>111</v>
      </c>
      <c r="D152" s="52"/>
      <c r="E152" s="166"/>
      <c r="F152" s="167"/>
      <c r="G152" s="167"/>
    </row>
    <row r="153" spans="2:7" ht="14.25" customHeight="1" x14ac:dyDescent="0.35">
      <c r="B153" s="35"/>
      <c r="C153" s="35"/>
      <c r="D153" s="35"/>
      <c r="E153" s="35"/>
      <c r="F153" s="35"/>
      <c r="G153" s="35"/>
    </row>
    <row r="154" spans="2:7" ht="4.25" customHeight="1" x14ac:dyDescent="0.35">
      <c r="B154" s="35"/>
      <c r="C154" s="35"/>
      <c r="D154" s="35"/>
      <c r="E154" s="35"/>
      <c r="F154" s="35"/>
      <c r="G154" s="35"/>
    </row>
    <row r="155" spans="2:7" ht="14.25" customHeight="1" x14ac:dyDescent="0.35">
      <c r="B155" s="35" t="s">
        <v>112</v>
      </c>
      <c r="C155" s="35"/>
      <c r="D155" s="35"/>
      <c r="E155" s="35"/>
      <c r="F155" s="35"/>
      <c r="G155" s="35"/>
    </row>
    <row r="156" spans="2:7" ht="14.25" customHeight="1" thickBot="1" x14ac:dyDescent="0.4">
      <c r="B156" s="35"/>
      <c r="C156" s="35"/>
      <c r="D156" s="35"/>
      <c r="E156" s="35"/>
      <c r="F156" s="35"/>
      <c r="G156" s="35"/>
    </row>
    <row r="157" spans="2:7" ht="14.25" customHeight="1" thickBot="1" x14ac:dyDescent="0.4">
      <c r="C157" s="32" t="s">
        <v>52</v>
      </c>
      <c r="D157" s="33" t="s">
        <v>72</v>
      </c>
      <c r="E157" s="33" t="s">
        <v>54</v>
      </c>
      <c r="F157" s="33" t="s">
        <v>55</v>
      </c>
    </row>
    <row r="158" spans="2:7" ht="14.25" customHeight="1" x14ac:dyDescent="0.35">
      <c r="C158" s="24"/>
      <c r="D158" s="27"/>
      <c r="E158" s="34"/>
      <c r="F158" s="27"/>
    </row>
    <row r="159" spans="2:7" ht="14.25" customHeight="1" x14ac:dyDescent="0.35">
      <c r="C159" s="25" t="s">
        <v>56</v>
      </c>
      <c r="D159" s="28">
        <f>+K97</f>
        <v>350000000</v>
      </c>
      <c r="E159" s="28">
        <v>600000000</v>
      </c>
      <c r="F159" s="28">
        <f>+E159-D159</f>
        <v>250000000</v>
      </c>
    </row>
    <row r="160" spans="2:7" ht="14.25" customHeight="1" thickBot="1" x14ac:dyDescent="0.4">
      <c r="C160" s="26"/>
      <c r="D160" s="29"/>
      <c r="E160" s="29"/>
      <c r="F160" s="29"/>
    </row>
    <row r="161" spans="2:7" ht="14.25" customHeight="1" thickBot="1" x14ac:dyDescent="0.4"/>
    <row r="162" spans="2:7" ht="14.25" customHeight="1" thickBot="1" x14ac:dyDescent="0.4">
      <c r="B162" s="30" t="s">
        <v>57</v>
      </c>
      <c r="C162" s="59" t="s">
        <v>52</v>
      </c>
      <c r="D162" s="60"/>
      <c r="E162" s="61"/>
      <c r="F162" s="31" t="s">
        <v>58</v>
      </c>
      <c r="G162" s="31" t="s">
        <v>59</v>
      </c>
    </row>
    <row r="163" spans="2:7" ht="14.25" customHeight="1" x14ac:dyDescent="0.35">
      <c r="B163" s="95" t="s">
        <v>107</v>
      </c>
      <c r="C163" s="101" t="s">
        <v>8</v>
      </c>
      <c r="D163" s="102">
        <v>8</v>
      </c>
      <c r="E163" s="103" t="s">
        <v>8</v>
      </c>
      <c r="F163" s="28"/>
      <c r="G163" s="28"/>
    </row>
    <row r="164" spans="2:7" ht="14.25" customHeight="1" x14ac:dyDescent="0.35">
      <c r="B164" s="25" t="s">
        <v>73</v>
      </c>
      <c r="C164" s="96" t="str">
        <f>+C159</f>
        <v>Terrenos</v>
      </c>
      <c r="D164" s="22"/>
      <c r="E164" s="97"/>
      <c r="F164" s="28">
        <f>+F159</f>
        <v>250000000</v>
      </c>
      <c r="G164" s="28"/>
    </row>
    <row r="165" spans="2:7" ht="14.25" customHeight="1" x14ac:dyDescent="0.35">
      <c r="B165" s="25" t="s">
        <v>74</v>
      </c>
      <c r="C165" s="96"/>
      <c r="D165" s="22" t="s">
        <v>75</v>
      </c>
      <c r="E165" s="97"/>
      <c r="F165" s="28"/>
      <c r="G165" s="28">
        <f>+F164</f>
        <v>250000000</v>
      </c>
    </row>
    <row r="166" spans="2:7" ht="14.25" customHeight="1" thickBot="1" x14ac:dyDescent="0.4">
      <c r="B166" s="26"/>
      <c r="C166" s="98" t="s">
        <v>113</v>
      </c>
      <c r="D166" s="99"/>
      <c r="E166" s="100"/>
      <c r="F166" s="29"/>
      <c r="G166" s="29"/>
    </row>
    <row r="167" spans="2:7" ht="7.8" customHeight="1" x14ac:dyDescent="0.35">
      <c r="B167" s="35"/>
      <c r="C167" s="35"/>
      <c r="D167" s="35"/>
      <c r="E167" s="35"/>
      <c r="F167" s="35"/>
      <c r="G167" s="35"/>
    </row>
    <row r="168" spans="2:7" ht="14.25" customHeight="1" x14ac:dyDescent="0.35">
      <c r="B168" s="35"/>
      <c r="C168" s="35"/>
      <c r="D168" s="35"/>
      <c r="E168" s="35"/>
      <c r="F168" s="35"/>
      <c r="G168" s="35"/>
    </row>
    <row r="169" spans="2:7" ht="14.25" customHeight="1" x14ac:dyDescent="0.35">
      <c r="B169" s="35" t="s">
        <v>115</v>
      </c>
      <c r="C169" s="35"/>
      <c r="D169" s="35"/>
      <c r="E169" s="35"/>
      <c r="F169" s="35"/>
      <c r="G169" s="35"/>
    </row>
    <row r="170" spans="2:7" ht="14.25" customHeight="1" x14ac:dyDescent="0.35">
      <c r="B170" s="35"/>
      <c r="C170" s="35"/>
      <c r="D170" s="35"/>
      <c r="E170" s="35"/>
      <c r="F170" s="35"/>
      <c r="G170" s="35"/>
    </row>
    <row r="171" spans="2:7" ht="14.25" customHeight="1" x14ac:dyDescent="0.35">
      <c r="B171" s="134" t="s">
        <v>1</v>
      </c>
      <c r="C171" s="134" t="s">
        <v>96</v>
      </c>
      <c r="D171" s="135" t="s">
        <v>69</v>
      </c>
      <c r="E171" s="135" t="s">
        <v>99</v>
      </c>
      <c r="F171" s="172" t="s">
        <v>100</v>
      </c>
      <c r="G171" s="131" t="s">
        <v>116</v>
      </c>
    </row>
    <row r="172" spans="2:7" ht="14.25" customHeight="1" x14ac:dyDescent="0.35">
      <c r="B172" s="134" t="s">
        <v>11</v>
      </c>
      <c r="C172" s="141" t="s">
        <v>62</v>
      </c>
      <c r="D172" s="138"/>
      <c r="E172" s="138"/>
      <c r="F172" s="173"/>
      <c r="G172" s="131"/>
    </row>
    <row r="173" spans="2:7" ht="14.25" customHeight="1" x14ac:dyDescent="0.35">
      <c r="B173" s="134"/>
      <c r="C173" s="141" t="s">
        <v>81</v>
      </c>
      <c r="D173" s="138">
        <v>10000000</v>
      </c>
      <c r="E173" s="138">
        <v>10</v>
      </c>
      <c r="F173" s="173">
        <v>1500000</v>
      </c>
      <c r="G173" s="133">
        <f>+(D173-F173)/E173</f>
        <v>850000</v>
      </c>
    </row>
    <row r="174" spans="2:7" ht="14.25" customHeight="1" x14ac:dyDescent="0.35">
      <c r="B174" s="134"/>
      <c r="C174" s="141" t="s">
        <v>82</v>
      </c>
      <c r="D174" s="138">
        <v>7000000</v>
      </c>
      <c r="E174" s="138">
        <v>5</v>
      </c>
      <c r="F174" s="173">
        <v>2500000</v>
      </c>
      <c r="G174" s="133">
        <f>+(D174-F174)/E174</f>
        <v>900000</v>
      </c>
    </row>
    <row r="175" spans="2:7" ht="14.25" customHeight="1" x14ac:dyDescent="0.35">
      <c r="B175" s="134"/>
      <c r="C175" s="141" t="s">
        <v>83</v>
      </c>
      <c r="D175" s="138">
        <v>4000000</v>
      </c>
      <c r="E175" s="138">
        <v>7</v>
      </c>
      <c r="F175" s="173">
        <v>500000</v>
      </c>
      <c r="G175" s="133">
        <f>+(D175-F175)/E175</f>
        <v>500000</v>
      </c>
    </row>
    <row r="176" spans="2:7" ht="14.25" customHeight="1" thickBot="1" x14ac:dyDescent="0.4">
      <c r="B176" s="35"/>
      <c r="C176" s="35"/>
      <c r="D176" s="35"/>
      <c r="E176" s="35"/>
      <c r="F176" s="35"/>
      <c r="G176" s="35"/>
    </row>
    <row r="177" spans="2:7" ht="14.25" customHeight="1" thickBot="1" x14ac:dyDescent="0.4">
      <c r="B177" s="30" t="s">
        <v>57</v>
      </c>
      <c r="C177" s="59" t="s">
        <v>52</v>
      </c>
      <c r="D177" s="60"/>
      <c r="E177" s="61"/>
      <c r="F177" s="31" t="s">
        <v>58</v>
      </c>
      <c r="G177" s="31" t="s">
        <v>59</v>
      </c>
    </row>
    <row r="178" spans="2:7" ht="14.25" customHeight="1" x14ac:dyDescent="0.35">
      <c r="B178" s="95" t="s">
        <v>107</v>
      </c>
      <c r="C178" s="101" t="s">
        <v>8</v>
      </c>
      <c r="D178" s="102">
        <v>9</v>
      </c>
      <c r="E178" s="103" t="s">
        <v>8</v>
      </c>
      <c r="F178" s="28"/>
      <c r="G178" s="28"/>
    </row>
    <row r="179" spans="2:7" ht="14.25" customHeight="1" x14ac:dyDescent="0.35">
      <c r="B179" s="161" t="s">
        <v>108</v>
      </c>
      <c r="C179" s="162" t="s">
        <v>118</v>
      </c>
      <c r="D179" s="35"/>
      <c r="E179" s="151"/>
      <c r="F179" s="163">
        <f>+G180+G181+G182</f>
        <v>2250000</v>
      </c>
      <c r="G179" s="163"/>
    </row>
    <row r="180" spans="2:7" ht="14.25" customHeight="1" x14ac:dyDescent="0.35">
      <c r="B180" s="161" t="s">
        <v>79</v>
      </c>
      <c r="C180" s="162"/>
      <c r="D180" s="35" t="s">
        <v>119</v>
      </c>
      <c r="E180" s="151"/>
      <c r="F180" s="163"/>
      <c r="G180" s="163">
        <f>+G173</f>
        <v>850000</v>
      </c>
    </row>
    <row r="181" spans="2:7" ht="14.25" customHeight="1" x14ac:dyDescent="0.35">
      <c r="B181" s="161" t="s">
        <v>79</v>
      </c>
      <c r="C181" s="162"/>
      <c r="D181" s="35" t="s">
        <v>120</v>
      </c>
      <c r="E181" s="151"/>
      <c r="F181" s="163"/>
      <c r="G181" s="163">
        <f>+G174</f>
        <v>900000</v>
      </c>
    </row>
    <row r="182" spans="2:7" ht="14.25" customHeight="1" x14ac:dyDescent="0.35">
      <c r="B182" s="161" t="s">
        <v>79</v>
      </c>
      <c r="C182" s="162"/>
      <c r="D182" s="35" t="s">
        <v>121</v>
      </c>
      <c r="E182" s="151"/>
      <c r="F182" s="163"/>
      <c r="G182" s="163">
        <f>+G175</f>
        <v>500000</v>
      </c>
    </row>
    <row r="183" spans="2:7" ht="14.25" customHeight="1" thickBot="1" x14ac:dyDescent="0.4">
      <c r="B183" s="164"/>
      <c r="C183" s="165" t="s">
        <v>117</v>
      </c>
      <c r="D183" s="52"/>
      <c r="E183" s="166"/>
      <c r="F183" s="167"/>
      <c r="G183" s="167"/>
    </row>
    <row r="184" spans="2:7" ht="14.25" customHeight="1" thickBot="1" x14ac:dyDescent="0.4">
      <c r="B184" s="35"/>
      <c r="C184" s="35"/>
      <c r="D184" s="35"/>
      <c r="E184" s="35"/>
      <c r="F184" s="35"/>
      <c r="G184" s="35"/>
    </row>
    <row r="185" spans="2:7" ht="14.25" customHeight="1" thickBot="1" x14ac:dyDescent="0.4">
      <c r="B185" s="35"/>
      <c r="C185" s="32" t="s">
        <v>52</v>
      </c>
      <c r="D185" s="33" t="s">
        <v>107</v>
      </c>
      <c r="E185" s="33" t="s">
        <v>123</v>
      </c>
      <c r="F185" s="33" t="s">
        <v>55</v>
      </c>
      <c r="G185" s="35"/>
    </row>
    <row r="186" spans="2:7" ht="14.25" customHeight="1" x14ac:dyDescent="0.35">
      <c r="B186" s="35"/>
      <c r="C186" s="110" t="s">
        <v>82</v>
      </c>
      <c r="D186" s="27">
        <f>+D174</f>
        <v>7000000</v>
      </c>
      <c r="E186" s="34"/>
      <c r="F186" s="27"/>
      <c r="G186" s="35"/>
    </row>
    <row r="187" spans="2:7" ht="14.25" customHeight="1" thickBot="1" x14ac:dyDescent="0.4">
      <c r="B187" s="35"/>
      <c r="C187" s="106" t="str">
        <f>+D181</f>
        <v>Dep. Acum. Sillas</v>
      </c>
      <c r="D187" s="107">
        <f>-G181</f>
        <v>-900000</v>
      </c>
      <c r="E187" s="28"/>
      <c r="F187" s="28"/>
      <c r="G187" s="35"/>
    </row>
    <row r="188" spans="2:7" ht="14.25" customHeight="1" thickBot="1" x14ac:dyDescent="0.4">
      <c r="B188" s="35"/>
      <c r="C188" s="104" t="s">
        <v>78</v>
      </c>
      <c r="D188" s="105">
        <f>SUM(D186:D187)</f>
        <v>6100000</v>
      </c>
      <c r="E188" s="105">
        <v>0</v>
      </c>
      <c r="F188" s="105">
        <f>+E188-D188</f>
        <v>-6100000</v>
      </c>
      <c r="G188" s="35"/>
    </row>
    <row r="189" spans="2:7" ht="14.25" customHeight="1" thickBot="1" x14ac:dyDescent="0.4">
      <c r="B189" s="35"/>
      <c r="C189" s="35"/>
      <c r="D189" s="35"/>
      <c r="E189" s="35"/>
      <c r="F189" s="35"/>
      <c r="G189" s="35"/>
    </row>
    <row r="190" spans="2:7" ht="14.25" customHeight="1" thickBot="1" x14ac:dyDescent="0.4">
      <c r="B190" s="30" t="s">
        <v>57</v>
      </c>
      <c r="C190" s="59" t="s">
        <v>52</v>
      </c>
      <c r="D190" s="60"/>
      <c r="E190" s="61"/>
      <c r="F190" s="31" t="s">
        <v>58</v>
      </c>
      <c r="G190" s="31" t="s">
        <v>59</v>
      </c>
    </row>
    <row r="191" spans="2:7" ht="14.25" customHeight="1" x14ac:dyDescent="0.35">
      <c r="B191" s="95" t="s">
        <v>107</v>
      </c>
      <c r="C191" s="101" t="s">
        <v>8</v>
      </c>
      <c r="D191" s="102">
        <v>10</v>
      </c>
      <c r="E191" s="103" t="s">
        <v>8</v>
      </c>
      <c r="F191" s="28"/>
      <c r="G191" s="28"/>
    </row>
    <row r="192" spans="2:7" ht="14.25" customHeight="1" x14ac:dyDescent="0.35">
      <c r="B192" s="25" t="s">
        <v>108</v>
      </c>
      <c r="C192" s="96" t="s">
        <v>105</v>
      </c>
      <c r="D192" s="22"/>
      <c r="E192" s="97"/>
      <c r="F192" s="28">
        <f>+G193</f>
        <v>6100000</v>
      </c>
      <c r="G192" s="28"/>
    </row>
    <row r="193" spans="2:8" ht="14.25" customHeight="1" x14ac:dyDescent="0.35">
      <c r="B193" s="25" t="s">
        <v>79</v>
      </c>
      <c r="C193" s="96"/>
      <c r="D193" s="22" t="str">
        <f>+C187</f>
        <v>Dep. Acum. Sillas</v>
      </c>
      <c r="E193" s="97"/>
      <c r="F193" s="28"/>
      <c r="G193" s="28">
        <f>-F188</f>
        <v>6100000</v>
      </c>
    </row>
    <row r="194" spans="2:8" ht="14.25" customHeight="1" thickBot="1" x14ac:dyDescent="0.4">
      <c r="B194" s="26"/>
      <c r="C194" s="98" t="s">
        <v>124</v>
      </c>
      <c r="D194" s="99"/>
      <c r="E194" s="100"/>
      <c r="F194" s="29"/>
      <c r="G194" s="29"/>
    </row>
    <row r="195" spans="2:8" ht="14.25" customHeight="1" thickBot="1" x14ac:dyDescent="0.4">
      <c r="B195" s="35"/>
      <c r="C195" s="35"/>
      <c r="D195" s="35"/>
      <c r="E195" s="35"/>
      <c r="F195" s="35"/>
      <c r="G195" s="35"/>
    </row>
    <row r="196" spans="2:8" ht="14.25" customHeight="1" thickBot="1" x14ac:dyDescent="0.4">
      <c r="B196" s="35"/>
      <c r="C196" s="32" t="s">
        <v>52</v>
      </c>
      <c r="D196" s="33" t="s">
        <v>107</v>
      </c>
      <c r="E196" s="35"/>
      <c r="F196" s="35"/>
      <c r="G196" s="35"/>
    </row>
    <row r="197" spans="2:8" ht="14.25" customHeight="1" x14ac:dyDescent="0.35">
      <c r="B197" s="35"/>
      <c r="C197" s="110" t="s">
        <v>82</v>
      </c>
      <c r="D197" s="27">
        <f>+D186</f>
        <v>7000000</v>
      </c>
      <c r="E197" s="35"/>
      <c r="F197" s="35"/>
      <c r="G197" s="35"/>
    </row>
    <row r="198" spans="2:8" ht="14.25" customHeight="1" thickBot="1" x14ac:dyDescent="0.4">
      <c r="B198" s="35"/>
      <c r="C198" s="106" t="str">
        <f>+C187</f>
        <v>Dep. Acum. Sillas</v>
      </c>
      <c r="D198" s="107">
        <f>+D187-G193</f>
        <v>-7000000</v>
      </c>
      <c r="E198" s="35"/>
      <c r="F198" s="35"/>
      <c r="G198" s="35"/>
    </row>
    <row r="199" spans="2:8" ht="13.9" thickBot="1" x14ac:dyDescent="0.4">
      <c r="B199" s="35"/>
      <c r="C199" s="104" t="s">
        <v>78</v>
      </c>
      <c r="D199" s="105">
        <f>SUM(D197:D198)</f>
        <v>0</v>
      </c>
      <c r="E199" s="35"/>
      <c r="F199" s="35"/>
      <c r="G199" s="35"/>
    </row>
    <row r="200" spans="2:8" ht="14.25" customHeight="1" x14ac:dyDescent="0.35">
      <c r="B200" s="35"/>
      <c r="C200" s="35"/>
      <c r="D200" s="35"/>
      <c r="E200" s="35"/>
      <c r="F200" s="35"/>
      <c r="G200" s="35"/>
    </row>
    <row r="201" spans="2:8" ht="14.25" customHeight="1" x14ac:dyDescent="0.35">
      <c r="B201" s="35"/>
      <c r="C201" s="35"/>
      <c r="D201" s="35"/>
      <c r="E201" s="35"/>
      <c r="F201" s="35"/>
      <c r="G201" s="35"/>
    </row>
    <row r="202" spans="2:8" ht="14.25" customHeight="1" x14ac:dyDescent="0.35">
      <c r="B202" s="134" t="s">
        <v>1</v>
      </c>
      <c r="C202" s="134" t="s">
        <v>96</v>
      </c>
      <c r="D202" s="135" t="s">
        <v>69</v>
      </c>
      <c r="E202" s="135" t="s">
        <v>99</v>
      </c>
      <c r="F202" s="135" t="s">
        <v>100</v>
      </c>
      <c r="G202" s="174" t="s">
        <v>122</v>
      </c>
      <c r="H202" s="175" t="s">
        <v>125</v>
      </c>
    </row>
    <row r="203" spans="2:8" ht="14.25" customHeight="1" x14ac:dyDescent="0.35">
      <c r="B203" s="134" t="s">
        <v>15</v>
      </c>
      <c r="C203" s="141" t="s">
        <v>64</v>
      </c>
      <c r="D203" s="138"/>
      <c r="E203" s="138"/>
      <c r="F203" s="138"/>
      <c r="G203" s="131"/>
      <c r="H203" s="176"/>
    </row>
    <row r="204" spans="2:8" ht="14.25" customHeight="1" x14ac:dyDescent="0.35">
      <c r="B204" s="178"/>
      <c r="C204" s="179" t="s">
        <v>88</v>
      </c>
      <c r="D204" s="180">
        <v>10000000</v>
      </c>
      <c r="E204" s="178">
        <v>2</v>
      </c>
      <c r="F204" s="181">
        <v>4000000</v>
      </c>
      <c r="G204" s="181">
        <f>+(D204-F204)/E204</f>
        <v>3000000</v>
      </c>
      <c r="H204" s="178"/>
    </row>
    <row r="205" spans="2:8" ht="14.25" customHeight="1" x14ac:dyDescent="0.35">
      <c r="B205" s="178" t="s">
        <v>75</v>
      </c>
      <c r="C205" s="182">
        <v>6666000</v>
      </c>
      <c r="D205" s="180"/>
      <c r="E205" s="178"/>
      <c r="F205" s="181"/>
      <c r="G205" s="181"/>
      <c r="H205" s="181">
        <f>ROUND(+C205/E204,0)</f>
        <v>3333000</v>
      </c>
    </row>
    <row r="206" spans="2:8" ht="14.25" customHeight="1" x14ac:dyDescent="0.35">
      <c r="B206" s="131"/>
      <c r="C206" s="131" t="s">
        <v>89</v>
      </c>
      <c r="D206" s="133">
        <v>5000000</v>
      </c>
      <c r="E206" s="131">
        <v>3</v>
      </c>
      <c r="F206" s="133">
        <v>2000000</v>
      </c>
      <c r="G206" s="133">
        <f>+(D206-F206)/E206</f>
        <v>1000000</v>
      </c>
      <c r="H206" s="177"/>
    </row>
    <row r="207" spans="2:8" ht="14.25" customHeight="1" x14ac:dyDescent="0.35">
      <c r="B207" s="131" t="s">
        <v>75</v>
      </c>
      <c r="C207" s="132">
        <v>3334000</v>
      </c>
      <c r="D207" s="133"/>
      <c r="E207" s="131"/>
      <c r="F207" s="133"/>
      <c r="G207" s="133"/>
      <c r="H207" s="177">
        <f>ROUND(+C207/E206,0)</f>
        <v>1111333</v>
      </c>
    </row>
    <row r="208" spans="2:8" ht="14.25" customHeight="1" x14ac:dyDescent="0.35">
      <c r="B208" s="131"/>
      <c r="C208" s="131" t="s">
        <v>90</v>
      </c>
      <c r="D208" s="133">
        <v>15000000</v>
      </c>
      <c r="E208" s="131">
        <v>4</v>
      </c>
      <c r="F208" s="133">
        <v>5000000</v>
      </c>
      <c r="G208" s="133">
        <f>+(D208-F208)/E208</f>
        <v>2500000</v>
      </c>
      <c r="H208" s="177"/>
    </row>
    <row r="209" spans="2:8" ht="14.25" customHeight="1" x14ac:dyDescent="0.35">
      <c r="B209" s="131" t="s">
        <v>75</v>
      </c>
      <c r="C209" s="132">
        <v>10000000</v>
      </c>
      <c r="D209" s="131"/>
      <c r="E209" s="131"/>
      <c r="F209" s="133"/>
      <c r="G209" s="133"/>
      <c r="H209" s="177">
        <f>ROUND(+C209/E208,0)</f>
        <v>2500000</v>
      </c>
    </row>
    <row r="210" spans="2:8" ht="14.25" customHeight="1" thickBot="1" x14ac:dyDescent="0.4">
      <c r="B210" s="35"/>
      <c r="C210" s="35"/>
      <c r="D210" s="35"/>
      <c r="E210" s="35"/>
      <c r="F210" s="35"/>
      <c r="G210" s="35"/>
    </row>
    <row r="211" spans="2:8" ht="14.25" customHeight="1" thickBot="1" x14ac:dyDescent="0.4">
      <c r="B211" s="30" t="s">
        <v>57</v>
      </c>
      <c r="C211" s="59" t="s">
        <v>52</v>
      </c>
      <c r="D211" s="60"/>
      <c r="E211" s="61"/>
      <c r="F211" s="31" t="s">
        <v>58</v>
      </c>
      <c r="G211" s="31" t="s">
        <v>59</v>
      </c>
    </row>
    <row r="212" spans="2:8" ht="14.25" customHeight="1" x14ac:dyDescent="0.35">
      <c r="B212" s="95" t="s">
        <v>107</v>
      </c>
      <c r="C212" s="101" t="s">
        <v>8</v>
      </c>
      <c r="D212" s="102">
        <v>11</v>
      </c>
      <c r="E212" s="103" t="s">
        <v>8</v>
      </c>
      <c r="F212" s="28"/>
      <c r="G212" s="28"/>
    </row>
    <row r="213" spans="2:8" ht="14.25" customHeight="1" x14ac:dyDescent="0.35">
      <c r="B213" s="25" t="s">
        <v>108</v>
      </c>
      <c r="C213" s="96" t="s">
        <v>104</v>
      </c>
      <c r="D213" s="22"/>
      <c r="E213" s="97"/>
      <c r="F213" s="28"/>
      <c r="G213" s="28"/>
      <c r="H213" s="37"/>
    </row>
    <row r="214" spans="2:8" ht="14.25" customHeight="1" x14ac:dyDescent="0.35">
      <c r="B214" s="25" t="s">
        <v>74</v>
      </c>
      <c r="C214" s="96" t="s">
        <v>75</v>
      </c>
      <c r="D214" s="22"/>
      <c r="E214" s="97"/>
      <c r="F214" s="28">
        <f>+G215</f>
        <v>3000000</v>
      </c>
      <c r="G214" s="28"/>
      <c r="H214" s="37"/>
    </row>
    <row r="215" spans="2:8" ht="14.25" customHeight="1" x14ac:dyDescent="0.35">
      <c r="B215" s="25" t="s">
        <v>79</v>
      </c>
      <c r="C215" s="96"/>
      <c r="D215" s="22" t="s">
        <v>126</v>
      </c>
      <c r="E215" s="97"/>
      <c r="F215" s="28"/>
      <c r="G215" s="28">
        <f>+G204</f>
        <v>3000000</v>
      </c>
      <c r="H215" s="37"/>
    </row>
    <row r="216" spans="2:8" ht="4.5" customHeight="1" x14ac:dyDescent="0.35">
      <c r="B216" s="25"/>
      <c r="C216" s="96"/>
      <c r="D216" s="22"/>
      <c r="E216" s="97"/>
      <c r="F216" s="28"/>
      <c r="G216" s="28"/>
      <c r="H216" s="37"/>
    </row>
    <row r="217" spans="2:8" ht="14.25" customHeight="1" x14ac:dyDescent="0.35">
      <c r="B217" s="25" t="s">
        <v>108</v>
      </c>
      <c r="C217" s="96" t="s">
        <v>104</v>
      </c>
      <c r="D217" s="22"/>
      <c r="E217" s="97"/>
      <c r="F217" s="28"/>
      <c r="G217" s="28"/>
      <c r="H217" s="37"/>
    </row>
    <row r="218" spans="2:8" ht="14.25" customHeight="1" x14ac:dyDescent="0.35">
      <c r="B218" s="25" t="s">
        <v>74</v>
      </c>
      <c r="C218" s="96" t="s">
        <v>75</v>
      </c>
      <c r="D218" s="22"/>
      <c r="E218" s="97"/>
      <c r="F218" s="28">
        <f>+G219</f>
        <v>1000000</v>
      </c>
      <c r="G218" s="28"/>
      <c r="H218" s="37"/>
    </row>
    <row r="219" spans="2:8" ht="14.25" customHeight="1" x14ac:dyDescent="0.35">
      <c r="B219" s="25" t="s">
        <v>79</v>
      </c>
      <c r="C219" s="96"/>
      <c r="D219" s="22" t="s">
        <v>127</v>
      </c>
      <c r="E219" s="97"/>
      <c r="F219" s="28"/>
      <c r="G219" s="28">
        <f>+G206</f>
        <v>1000000</v>
      </c>
      <c r="H219" s="37"/>
    </row>
    <row r="220" spans="2:8" ht="4.5" customHeight="1" x14ac:dyDescent="0.35">
      <c r="B220" s="25"/>
      <c r="C220" s="96"/>
      <c r="D220" s="22"/>
      <c r="E220" s="97"/>
      <c r="F220" s="28"/>
      <c r="G220" s="28"/>
    </row>
    <row r="221" spans="2:8" ht="14.25" customHeight="1" x14ac:dyDescent="0.35">
      <c r="B221" s="25" t="s">
        <v>108</v>
      </c>
      <c r="C221" s="96" t="s">
        <v>104</v>
      </c>
      <c r="D221" s="22"/>
      <c r="E221" s="97"/>
      <c r="F221" s="28"/>
      <c r="G221" s="28"/>
    </row>
    <row r="222" spans="2:8" ht="14.25" customHeight="1" x14ac:dyDescent="0.35">
      <c r="B222" s="25" t="s">
        <v>74</v>
      </c>
      <c r="C222" s="96" t="s">
        <v>75</v>
      </c>
      <c r="D222" s="22"/>
      <c r="E222" s="97"/>
      <c r="F222" s="28">
        <f>+H209</f>
        <v>2500000</v>
      </c>
      <c r="G222" s="28"/>
    </row>
    <row r="223" spans="2:8" ht="14.25" customHeight="1" x14ac:dyDescent="0.35">
      <c r="B223" s="25" t="s">
        <v>79</v>
      </c>
      <c r="C223" s="96"/>
      <c r="D223" s="22" t="s">
        <v>128</v>
      </c>
      <c r="E223" s="97"/>
      <c r="F223" s="28"/>
      <c r="G223" s="28">
        <f>+G208</f>
        <v>2500000</v>
      </c>
    </row>
    <row r="224" spans="2:8" ht="14.25" customHeight="1" thickBot="1" x14ac:dyDescent="0.4">
      <c r="B224" s="26"/>
      <c r="C224" s="98" t="s">
        <v>129</v>
      </c>
      <c r="D224" s="99"/>
      <c r="E224" s="100"/>
      <c r="F224" s="29"/>
      <c r="G224" s="29"/>
    </row>
    <row r="225" spans="2:8" ht="14.25" customHeight="1" x14ac:dyDescent="0.35">
      <c r="B225" s="35"/>
      <c r="C225" s="35"/>
      <c r="D225" s="35"/>
      <c r="E225" s="35"/>
      <c r="F225" s="35"/>
      <c r="G225" s="35"/>
      <c r="H225" s="36">
        <f>+F225-G225</f>
        <v>0</v>
      </c>
    </row>
    <row r="226" spans="2:8" ht="14.25" customHeight="1" x14ac:dyDescent="0.35">
      <c r="B226" s="35"/>
      <c r="C226" s="35"/>
      <c r="D226" s="35"/>
      <c r="E226" s="35"/>
      <c r="F226" s="35"/>
      <c r="G226" s="35"/>
    </row>
    <row r="227" spans="2:8" ht="14.25" customHeight="1" x14ac:dyDescent="0.35">
      <c r="B227" s="35"/>
      <c r="C227" s="35"/>
      <c r="D227" s="35"/>
      <c r="E227" s="35"/>
      <c r="F227" s="35"/>
      <c r="G227" s="35"/>
    </row>
    <row r="228" spans="2:8" ht="14.65" customHeight="1" x14ac:dyDescent="0.35">
      <c r="B228" s="134" t="s">
        <v>1</v>
      </c>
      <c r="C228" s="134" t="s">
        <v>96</v>
      </c>
      <c r="D228" s="135" t="s">
        <v>69</v>
      </c>
      <c r="E228" s="135" t="s">
        <v>99</v>
      </c>
      <c r="F228" s="135" t="s">
        <v>100</v>
      </c>
      <c r="G228" s="174" t="s">
        <v>122</v>
      </c>
    </row>
    <row r="229" spans="2:8" ht="14.25" customHeight="1" x14ac:dyDescent="0.35">
      <c r="B229" s="134" t="s">
        <v>13</v>
      </c>
      <c r="C229" s="141" t="s">
        <v>63</v>
      </c>
      <c r="D229" s="138"/>
      <c r="E229" s="138"/>
      <c r="F229" s="138"/>
      <c r="G229" s="131"/>
    </row>
    <row r="230" spans="2:8" ht="14.25" customHeight="1" x14ac:dyDescent="0.35">
      <c r="B230" s="134"/>
      <c r="C230" s="141" t="s">
        <v>97</v>
      </c>
      <c r="D230" s="138">
        <v>8000000</v>
      </c>
      <c r="E230" s="138">
        <v>3</v>
      </c>
      <c r="F230" s="138">
        <v>3500000</v>
      </c>
      <c r="G230" s="133">
        <f>+(D230-F230)/E230</f>
        <v>1500000</v>
      </c>
    </row>
    <row r="231" spans="2:8" ht="14.25" customHeight="1" x14ac:dyDescent="0.35">
      <c r="B231" s="134"/>
      <c r="C231" s="141" t="s">
        <v>98</v>
      </c>
      <c r="D231" s="138">
        <v>10000000</v>
      </c>
      <c r="E231" s="138">
        <v>2</v>
      </c>
      <c r="F231" s="138">
        <v>5000000</v>
      </c>
      <c r="G231" s="133">
        <f>+(D231-F231)/E231</f>
        <v>2500000</v>
      </c>
    </row>
    <row r="232" spans="2:8" ht="14.25" customHeight="1" thickBot="1" x14ac:dyDescent="0.4">
      <c r="B232" s="35"/>
      <c r="C232" s="35"/>
      <c r="D232" s="35"/>
      <c r="E232" s="35"/>
      <c r="F232" s="35"/>
      <c r="G232" s="35"/>
    </row>
    <row r="233" spans="2:8" ht="14.25" customHeight="1" thickBot="1" x14ac:dyDescent="0.4">
      <c r="B233" s="30" t="s">
        <v>57</v>
      </c>
      <c r="C233" s="59" t="s">
        <v>52</v>
      </c>
      <c r="D233" s="60"/>
      <c r="E233" s="61"/>
      <c r="F233" s="31" t="s">
        <v>58</v>
      </c>
      <c r="G233" s="31" t="s">
        <v>59</v>
      </c>
    </row>
    <row r="234" spans="2:8" ht="14.25" customHeight="1" x14ac:dyDescent="0.35">
      <c r="B234" s="95" t="s">
        <v>107</v>
      </c>
      <c r="C234" s="101" t="s">
        <v>8</v>
      </c>
      <c r="D234" s="102">
        <v>12</v>
      </c>
      <c r="E234" s="103" t="s">
        <v>8</v>
      </c>
      <c r="F234" s="28"/>
      <c r="G234" s="28"/>
    </row>
    <row r="235" spans="2:8" ht="14.25" customHeight="1" x14ac:dyDescent="0.35">
      <c r="B235" s="25" t="s">
        <v>108</v>
      </c>
      <c r="C235" s="96" t="s">
        <v>130</v>
      </c>
      <c r="D235" s="22"/>
      <c r="E235" s="97"/>
      <c r="F235" s="28">
        <f>+G230+G231</f>
        <v>4000000</v>
      </c>
      <c r="G235" s="28"/>
    </row>
    <row r="236" spans="2:8" ht="14.25" customHeight="1" x14ac:dyDescent="0.35">
      <c r="B236" s="25" t="s">
        <v>79</v>
      </c>
      <c r="C236" s="96"/>
      <c r="D236" s="22" t="s">
        <v>131</v>
      </c>
      <c r="E236" s="97"/>
      <c r="F236" s="28"/>
      <c r="G236" s="28">
        <f>+F235</f>
        <v>4000000</v>
      </c>
    </row>
    <row r="237" spans="2:8" ht="14.25" customHeight="1" thickBot="1" x14ac:dyDescent="0.4">
      <c r="B237" s="26"/>
      <c r="C237" s="98" t="s">
        <v>132</v>
      </c>
      <c r="D237" s="99"/>
      <c r="E237" s="100"/>
      <c r="F237" s="29"/>
      <c r="G237" s="29"/>
    </row>
    <row r="238" spans="2:8" ht="14.25" customHeight="1" x14ac:dyDescent="0.35">
      <c r="B238" s="35"/>
      <c r="C238" s="35"/>
      <c r="D238" s="35"/>
      <c r="E238" s="35"/>
      <c r="F238" s="35"/>
      <c r="G238" s="35"/>
    </row>
    <row r="239" spans="2:8" ht="14.25" customHeight="1" thickBot="1" x14ac:dyDescent="0.4">
      <c r="B239" s="35"/>
      <c r="C239" s="35"/>
      <c r="D239" s="35"/>
      <c r="E239" s="35"/>
      <c r="F239" s="35"/>
      <c r="G239" s="35"/>
    </row>
    <row r="240" spans="2:8" ht="14.25" customHeight="1" x14ac:dyDescent="0.35">
      <c r="B240" s="183" t="s">
        <v>146</v>
      </c>
      <c r="C240" s="186"/>
      <c r="D240" s="186"/>
      <c r="E240" s="186"/>
      <c r="F240" s="186"/>
      <c r="G240" s="187"/>
    </row>
    <row r="241" spans="2:7" ht="14.25" customHeight="1" x14ac:dyDescent="0.35">
      <c r="B241" s="184"/>
      <c r="C241" s="185"/>
      <c r="D241" s="185"/>
      <c r="E241" s="185"/>
      <c r="F241" s="185"/>
      <c r="G241" s="188"/>
    </row>
    <row r="242" spans="2:7" ht="14.25" customHeight="1" x14ac:dyDescent="0.35">
      <c r="B242" s="184"/>
      <c r="C242" s="185"/>
      <c r="D242" s="185"/>
      <c r="E242" s="185"/>
      <c r="F242" s="185"/>
      <c r="G242" s="188"/>
    </row>
    <row r="243" spans="2:7" ht="14.25" customHeight="1" x14ac:dyDescent="0.35">
      <c r="B243" s="184"/>
      <c r="C243" s="185"/>
      <c r="D243" s="185"/>
      <c r="E243" s="185"/>
      <c r="F243" s="185"/>
      <c r="G243" s="188"/>
    </row>
    <row r="244" spans="2:7" ht="14.25" customHeight="1" x14ac:dyDescent="0.35">
      <c r="B244" s="184"/>
      <c r="C244" s="185"/>
      <c r="D244" s="185"/>
      <c r="E244" s="185"/>
      <c r="F244" s="185"/>
      <c r="G244" s="188"/>
    </row>
    <row r="245" spans="2:7" ht="14.25" customHeight="1" thickBot="1" x14ac:dyDescent="0.4">
      <c r="B245" s="189"/>
      <c r="C245" s="190"/>
      <c r="D245" s="190"/>
      <c r="E245" s="190"/>
      <c r="F245" s="190"/>
      <c r="G245" s="191"/>
    </row>
    <row r="246" spans="2:7" ht="14.25" customHeight="1" x14ac:dyDescent="0.35">
      <c r="B246" s="35"/>
      <c r="C246" s="35"/>
      <c r="D246" s="35"/>
      <c r="E246" s="35"/>
      <c r="F246" s="35"/>
      <c r="G246" s="35"/>
    </row>
    <row r="247" spans="2:7" ht="14.25" customHeight="1" x14ac:dyDescent="0.35">
      <c r="B247" s="35" t="s">
        <v>133</v>
      </c>
      <c r="C247" s="35"/>
      <c r="D247" s="35"/>
      <c r="E247" s="35"/>
      <c r="F247" s="35"/>
      <c r="G247" s="35"/>
    </row>
    <row r="248" spans="2:7" ht="14.25" customHeight="1" x14ac:dyDescent="0.35">
      <c r="B248" s="35"/>
      <c r="C248" s="35"/>
      <c r="D248" s="35"/>
      <c r="E248" s="35" t="s">
        <v>141</v>
      </c>
      <c r="F248" s="35"/>
      <c r="G248" s="35"/>
    </row>
    <row r="249" spans="2:7" ht="14.25" customHeight="1" x14ac:dyDescent="0.35">
      <c r="B249" s="194" t="s">
        <v>134</v>
      </c>
      <c r="C249" s="194"/>
      <c r="D249" s="195">
        <v>30000000</v>
      </c>
      <c r="E249" s="35" t="s">
        <v>142</v>
      </c>
      <c r="F249" s="35"/>
      <c r="G249" s="35"/>
    </row>
    <row r="250" spans="2:7" ht="14.25" customHeight="1" x14ac:dyDescent="0.35">
      <c r="B250" s="35" t="s">
        <v>135</v>
      </c>
      <c r="C250" s="35"/>
      <c r="D250" s="192">
        <v>10000000</v>
      </c>
      <c r="E250" s="35" t="s">
        <v>142</v>
      </c>
      <c r="F250" s="35"/>
      <c r="G250" s="35"/>
    </row>
    <row r="251" spans="2:7" ht="14.25" customHeight="1" x14ac:dyDescent="0.35">
      <c r="B251" s="35" t="s">
        <v>136</v>
      </c>
      <c r="C251" s="35"/>
      <c r="D251" s="192">
        <v>50000000</v>
      </c>
      <c r="E251" s="35" t="s">
        <v>142</v>
      </c>
      <c r="F251" s="35"/>
      <c r="G251" s="35"/>
    </row>
    <row r="252" spans="2:7" ht="14.25" customHeight="1" x14ac:dyDescent="0.35">
      <c r="B252" s="35" t="s">
        <v>137</v>
      </c>
      <c r="C252" s="35"/>
      <c r="D252" s="192">
        <v>10000000</v>
      </c>
      <c r="E252" s="35" t="s">
        <v>142</v>
      </c>
      <c r="F252" s="35"/>
      <c r="G252" s="35"/>
    </row>
    <row r="253" spans="2:7" ht="14.25" customHeight="1" x14ac:dyDescent="0.35">
      <c r="B253" s="94" t="s">
        <v>138</v>
      </c>
      <c r="C253" s="94"/>
      <c r="D253" s="193">
        <v>8000000</v>
      </c>
      <c r="E253" s="94" t="s">
        <v>143</v>
      </c>
      <c r="F253" s="35"/>
      <c r="G253" s="35"/>
    </row>
    <row r="254" spans="2:7" ht="14.25" customHeight="1" x14ac:dyDescent="0.35">
      <c r="B254" s="35" t="s">
        <v>139</v>
      </c>
      <c r="C254" s="35"/>
      <c r="D254" s="192">
        <v>5000000</v>
      </c>
      <c r="E254" s="35" t="s">
        <v>142</v>
      </c>
      <c r="F254" s="35"/>
      <c r="G254" s="35"/>
    </row>
    <row r="255" spans="2:7" ht="14.25" customHeight="1" x14ac:dyDescent="0.35">
      <c r="B255" s="35" t="s">
        <v>140</v>
      </c>
      <c r="C255" s="35"/>
      <c r="D255" s="192">
        <v>100000000</v>
      </c>
      <c r="E255" s="35" t="s">
        <v>142</v>
      </c>
      <c r="F255" s="35"/>
      <c r="G255" s="35"/>
    </row>
    <row r="256" spans="2:7" ht="14.25" customHeight="1" x14ac:dyDescent="0.35">
      <c r="B256" s="35"/>
      <c r="C256" s="35"/>
      <c r="D256" s="35"/>
      <c r="E256" s="35"/>
      <c r="F256" s="35"/>
      <c r="G256" s="35"/>
    </row>
    <row r="257" spans="2:7" ht="14.25" customHeight="1" thickBot="1" x14ac:dyDescent="0.4">
      <c r="B257" s="35" t="s">
        <v>144</v>
      </c>
      <c r="C257" s="35"/>
      <c r="D257" s="35"/>
      <c r="E257" s="35"/>
      <c r="F257" s="35"/>
      <c r="G257" s="35"/>
    </row>
    <row r="258" spans="2:7" ht="14.25" customHeight="1" thickBot="1" x14ac:dyDescent="0.4">
      <c r="B258" s="114">
        <f>+D249</f>
        <v>30000000</v>
      </c>
      <c r="C258" s="108">
        <f>(1.01)^40</f>
        <v>1.4888637335882215</v>
      </c>
      <c r="D258" s="196">
        <f>+B258*C258</f>
        <v>44665912.00764665</v>
      </c>
      <c r="E258" s="35"/>
      <c r="F258" s="35"/>
      <c r="G258" s="35"/>
    </row>
    <row r="259" spans="2:7" ht="14.25" customHeight="1" x14ac:dyDescent="0.35">
      <c r="B259" s="35"/>
      <c r="C259" s="35"/>
      <c r="D259" s="35"/>
      <c r="E259" s="35"/>
      <c r="F259" s="35"/>
      <c r="G259" s="35"/>
    </row>
    <row r="260" spans="2:7" ht="14.25" customHeight="1" x14ac:dyDescent="0.35">
      <c r="B260" s="35"/>
      <c r="C260" s="35"/>
      <c r="D260" s="35"/>
      <c r="E260" s="35"/>
      <c r="F260" s="35"/>
      <c r="G260" s="35"/>
    </row>
    <row r="261" spans="2:7" ht="14.25" customHeight="1" x14ac:dyDescent="0.35">
      <c r="B261" s="35"/>
      <c r="C261" s="35"/>
      <c r="D261" s="35"/>
      <c r="E261" s="35"/>
      <c r="F261" s="35"/>
      <c r="G261" s="35"/>
    </row>
    <row r="262" spans="2:7" ht="14.25" customHeight="1" x14ac:dyDescent="0.35">
      <c r="B262" s="35"/>
      <c r="C262" s="35"/>
      <c r="D262" s="35"/>
      <c r="E262" s="35"/>
      <c r="F262" s="35"/>
      <c r="G262" s="35"/>
    </row>
    <row r="263" spans="2:7" ht="14.25" customHeight="1" x14ac:dyDescent="0.35">
      <c r="B263" s="35"/>
      <c r="C263" s="35"/>
      <c r="D263" s="35"/>
      <c r="E263" s="35"/>
      <c r="F263" s="35"/>
      <c r="G263" s="35"/>
    </row>
    <row r="264" spans="2:7" ht="14.25" customHeight="1" x14ac:dyDescent="0.35">
      <c r="B264" s="35"/>
      <c r="C264" s="35"/>
      <c r="D264" s="35"/>
      <c r="E264" s="35"/>
      <c r="F264" s="35"/>
      <c r="G264" s="35"/>
    </row>
    <row r="265" spans="2:7" ht="14.25" customHeight="1" thickBot="1" x14ac:dyDescent="0.4">
      <c r="B265" s="52"/>
      <c r="C265" s="52"/>
      <c r="D265" s="52"/>
      <c r="E265" s="52"/>
      <c r="F265" s="52"/>
      <c r="G265" s="52"/>
    </row>
    <row r="266" spans="2:7" ht="13.9" thickBot="1" x14ac:dyDescent="0.4"/>
    <row r="267" spans="2:7" ht="13.9" thickBot="1" x14ac:dyDescent="0.4">
      <c r="B267" s="30" t="s">
        <v>57</v>
      </c>
      <c r="C267" s="59" t="s">
        <v>52</v>
      </c>
      <c r="D267" s="60"/>
      <c r="E267" s="61"/>
      <c r="F267" s="31" t="s">
        <v>58</v>
      </c>
      <c r="G267" s="31" t="s">
        <v>59</v>
      </c>
    </row>
    <row r="268" spans="2:7" x14ac:dyDescent="0.35">
      <c r="B268" s="95" t="s">
        <v>107</v>
      </c>
      <c r="C268" s="101" t="s">
        <v>8</v>
      </c>
      <c r="D268" s="102">
        <v>13</v>
      </c>
      <c r="E268" s="103" t="s">
        <v>8</v>
      </c>
      <c r="F268" s="28"/>
      <c r="G268" s="28"/>
    </row>
    <row r="269" spans="2:7" x14ac:dyDescent="0.35">
      <c r="B269" s="199" t="s">
        <v>73</v>
      </c>
      <c r="C269" s="200" t="s">
        <v>133</v>
      </c>
      <c r="D269" s="201"/>
      <c r="E269" s="202"/>
      <c r="F269" s="203">
        <f>+G270+G271</f>
        <v>219665912.00764665</v>
      </c>
      <c r="G269" s="28"/>
    </row>
    <row r="270" spans="2:7" x14ac:dyDescent="0.35">
      <c r="B270" s="95" t="s">
        <v>79</v>
      </c>
      <c r="C270" s="123"/>
      <c r="D270" s="197" t="s">
        <v>147</v>
      </c>
      <c r="E270" s="198"/>
      <c r="F270" s="28"/>
      <c r="G270" s="28">
        <f>+D250+D251+D252+D254+D255</f>
        <v>175000000</v>
      </c>
    </row>
    <row r="271" spans="2:7" x14ac:dyDescent="0.35">
      <c r="B271" s="95" t="s">
        <v>79</v>
      </c>
      <c r="C271" s="123"/>
      <c r="D271" s="197" t="s">
        <v>148</v>
      </c>
      <c r="E271" s="198"/>
      <c r="F271" s="28"/>
      <c r="G271" s="28">
        <f>+D258</f>
        <v>44665912.00764665</v>
      </c>
    </row>
    <row r="272" spans="2:7" x14ac:dyDescent="0.35">
      <c r="B272" s="95" t="s">
        <v>108</v>
      </c>
      <c r="C272" s="123" t="s">
        <v>149</v>
      </c>
      <c r="D272" s="197"/>
      <c r="E272" s="198"/>
      <c r="F272" s="28">
        <f>+D253</f>
        <v>8000000</v>
      </c>
      <c r="G272" s="28"/>
    </row>
    <row r="273" spans="2:7" x14ac:dyDescent="0.35">
      <c r="B273" s="95" t="s">
        <v>79</v>
      </c>
      <c r="C273" s="123"/>
      <c r="D273" s="197" t="s">
        <v>150</v>
      </c>
      <c r="E273" s="198"/>
      <c r="F273" s="28"/>
      <c r="G273" s="28">
        <f>+F272</f>
        <v>8000000</v>
      </c>
    </row>
    <row r="274" spans="2:7" ht="13.9" thickBot="1" x14ac:dyDescent="0.4">
      <c r="B274" s="26"/>
      <c r="C274" s="98" t="s">
        <v>151</v>
      </c>
      <c r="D274" s="99"/>
      <c r="E274" s="100"/>
      <c r="F274" s="29"/>
      <c r="G274" s="29"/>
    </row>
    <row r="275" spans="2:7" x14ac:dyDescent="0.35">
      <c r="F275" s="23">
        <f>SUM(F269:F274)</f>
        <v>227665912.00764665</v>
      </c>
      <c r="G275" s="23">
        <f>SUM(G269:G274)</f>
        <v>227665912.00764665</v>
      </c>
    </row>
    <row r="277" spans="2:7" x14ac:dyDescent="0.35">
      <c r="G277" s="23">
        <f>+F275-G275</f>
        <v>0</v>
      </c>
    </row>
  </sheetData>
  <mergeCells count="29">
    <mergeCell ref="C233:E233"/>
    <mergeCell ref="B240:G245"/>
    <mergeCell ref="C267:E267"/>
    <mergeCell ref="C147:E147"/>
    <mergeCell ref="C162:E162"/>
    <mergeCell ref="C177:E177"/>
    <mergeCell ref="C190:E190"/>
    <mergeCell ref="C211:E211"/>
    <mergeCell ref="C61:E61"/>
    <mergeCell ref="C78:E78"/>
    <mergeCell ref="C100:E100"/>
    <mergeCell ref="C109:C111"/>
    <mergeCell ref="C134:E134"/>
    <mergeCell ref="I50:M51"/>
    <mergeCell ref="C7:E7"/>
    <mergeCell ref="I43:M48"/>
    <mergeCell ref="I39:M40"/>
    <mergeCell ref="I2:M5"/>
    <mergeCell ref="I33:M33"/>
    <mergeCell ref="I34:M34"/>
    <mergeCell ref="I35:M35"/>
    <mergeCell ref="J20:M20"/>
    <mergeCell ref="J21:M21"/>
    <mergeCell ref="J22:M22"/>
    <mergeCell ref="J27:M27"/>
    <mergeCell ref="J28:M28"/>
    <mergeCell ref="I24:M25"/>
    <mergeCell ref="I30:M32"/>
    <mergeCell ref="C28:E28"/>
  </mergeCells>
  <pageMargins left="0.70866141732283472" right="0.70866141732283472" top="0.74803149606299213" bottom="0.74803149606299213" header="0.31496062992125984" footer="0.31496062992125984"/>
  <pageSetup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76C1-587F-45F3-B527-96AAE52C24D2}">
  <dimension ref="A1"/>
  <sheetViews>
    <sheetView showGridLines="0" topLeftCell="A68" zoomScale="120" zoomScaleNormal="120" workbookViewId="0">
      <selection activeCell="K12" sqref="K12"/>
    </sheetView>
  </sheetViews>
  <sheetFormatPr baseColWidth="10" defaultRowHeight="14.25" x14ac:dyDescent="0.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E2C6-83DA-4F79-A294-E2DE521D878F}">
  <dimension ref="B1:F36"/>
  <sheetViews>
    <sheetView showGridLines="0" zoomScale="140" zoomScaleNormal="140" workbookViewId="0">
      <selection activeCell="C7" sqref="C7"/>
    </sheetView>
  </sheetViews>
  <sheetFormatPr baseColWidth="10" defaultRowHeight="14.25" x14ac:dyDescent="0.45"/>
  <cols>
    <col min="1" max="1" width="3.19921875" customWidth="1"/>
    <col min="3" max="3" width="24.33203125" customWidth="1"/>
    <col min="4" max="4" width="15.6640625" customWidth="1"/>
    <col min="5" max="5" width="17.6640625" customWidth="1"/>
    <col min="6" max="6" width="13.6640625" bestFit="1" customWidth="1"/>
  </cols>
  <sheetData>
    <row r="1" spans="2:6" ht="14.65" thickBot="1" x14ac:dyDescent="0.5"/>
    <row r="2" spans="2:6" x14ac:dyDescent="0.45">
      <c r="B2" s="77" t="s">
        <v>0</v>
      </c>
      <c r="C2" s="78"/>
      <c r="D2" s="78"/>
      <c r="E2" s="78"/>
      <c r="F2" s="79"/>
    </row>
    <row r="3" spans="2:6" x14ac:dyDescent="0.45">
      <c r="B3" s="83"/>
      <c r="C3" s="84"/>
      <c r="D3" s="84"/>
      <c r="E3" s="84"/>
      <c r="F3" s="85"/>
    </row>
    <row r="4" spans="2:6" ht="14.65" thickBot="1" x14ac:dyDescent="0.5">
      <c r="B4" s="80"/>
      <c r="C4" s="81"/>
      <c r="D4" s="81"/>
      <c r="E4" s="81"/>
      <c r="F4" s="82"/>
    </row>
    <row r="5" spans="2:6" ht="14.65" thickBot="1" x14ac:dyDescent="0.5">
      <c r="B5" s="2"/>
    </row>
    <row r="6" spans="2:6" ht="14.65" thickBot="1" x14ac:dyDescent="0.5">
      <c r="B6" s="3" t="s">
        <v>1</v>
      </c>
      <c r="C6" s="4" t="s">
        <v>2</v>
      </c>
      <c r="D6" s="5" t="s">
        <v>3</v>
      </c>
      <c r="E6" s="5" t="s">
        <v>4</v>
      </c>
      <c r="F6" s="5" t="s">
        <v>5</v>
      </c>
    </row>
    <row r="7" spans="2:6" ht="14.65" thickBot="1" x14ac:dyDescent="0.5">
      <c r="B7" s="6" t="s">
        <v>6</v>
      </c>
      <c r="C7" s="14" t="s">
        <v>7</v>
      </c>
      <c r="D7" s="15">
        <v>350000000</v>
      </c>
      <c r="E7" s="16" t="s">
        <v>8</v>
      </c>
      <c r="F7" s="15">
        <v>350000000</v>
      </c>
    </row>
    <row r="8" spans="2:6" ht="14.65" thickBot="1" x14ac:dyDescent="0.5">
      <c r="B8" s="8" t="s">
        <v>9</v>
      </c>
      <c r="C8" s="17" t="s">
        <v>10</v>
      </c>
      <c r="D8" s="7">
        <v>300000000</v>
      </c>
      <c r="E8" s="7">
        <v>50000000</v>
      </c>
      <c r="F8" s="7">
        <v>250000000</v>
      </c>
    </row>
    <row r="9" spans="2:6" ht="14.65" thickBot="1" x14ac:dyDescent="0.5">
      <c r="B9" s="8" t="s">
        <v>11</v>
      </c>
      <c r="C9" s="17" t="s">
        <v>12</v>
      </c>
      <c r="D9" s="7">
        <v>30000000</v>
      </c>
      <c r="E9" s="7">
        <v>10000000</v>
      </c>
      <c r="F9" s="7">
        <v>20000000</v>
      </c>
    </row>
    <row r="10" spans="2:6" ht="14.65" thickBot="1" x14ac:dyDescent="0.5">
      <c r="B10" s="8" t="s">
        <v>13</v>
      </c>
      <c r="C10" s="17" t="s">
        <v>16</v>
      </c>
      <c r="D10" s="7">
        <v>80000000</v>
      </c>
      <c r="E10" s="7">
        <v>40000000</v>
      </c>
      <c r="F10" s="7">
        <v>40000000</v>
      </c>
    </row>
    <row r="11" spans="2:6" ht="14.65" thickBot="1" x14ac:dyDescent="0.5">
      <c r="B11" s="8" t="s">
        <v>15</v>
      </c>
      <c r="C11" s="17" t="s">
        <v>14</v>
      </c>
      <c r="D11" s="7">
        <v>20000000</v>
      </c>
      <c r="E11" s="7">
        <v>15000000</v>
      </c>
      <c r="F11" s="7">
        <v>5000000</v>
      </c>
    </row>
    <row r="12" spans="2:6" x14ac:dyDescent="0.45">
      <c r="B12" s="1"/>
    </row>
    <row r="13" spans="2:6" x14ac:dyDescent="0.45">
      <c r="B13" s="11" t="s">
        <v>17</v>
      </c>
    </row>
    <row r="14" spans="2:6" x14ac:dyDescent="0.45">
      <c r="B14" s="1"/>
    </row>
    <row r="15" spans="2:6" x14ac:dyDescent="0.45">
      <c r="B15" s="11" t="s">
        <v>32</v>
      </c>
    </row>
    <row r="16" spans="2:6" x14ac:dyDescent="0.45">
      <c r="B16" s="11" t="s">
        <v>33</v>
      </c>
    </row>
    <row r="17" spans="2:6" x14ac:dyDescent="0.45">
      <c r="B17" s="11" t="s">
        <v>18</v>
      </c>
    </row>
    <row r="18" spans="2:6" ht="14.65" thickBot="1" x14ac:dyDescent="0.5">
      <c r="B18" s="10"/>
    </row>
    <row r="19" spans="2:6" ht="14.65" thickBot="1" x14ac:dyDescent="0.5">
      <c r="B19" s="12" t="s">
        <v>19</v>
      </c>
      <c r="C19" s="86" t="s">
        <v>34</v>
      </c>
      <c r="D19" s="87"/>
      <c r="E19" s="87"/>
      <c r="F19" s="88"/>
    </row>
    <row r="20" spans="2:6" ht="14.65" thickBot="1" x14ac:dyDescent="0.5">
      <c r="B20" s="13" t="s">
        <v>21</v>
      </c>
      <c r="C20" s="86" t="s">
        <v>35</v>
      </c>
      <c r="D20" s="87"/>
      <c r="E20" s="87"/>
      <c r="F20" s="88"/>
    </row>
    <row r="21" spans="2:6" x14ac:dyDescent="0.45">
      <c r="B21" s="10"/>
    </row>
    <row r="22" spans="2:6" x14ac:dyDescent="0.45">
      <c r="B22" s="11" t="s">
        <v>36</v>
      </c>
    </row>
    <row r="23" spans="2:6" ht="14.65" thickBot="1" x14ac:dyDescent="0.5">
      <c r="B23" s="10"/>
    </row>
    <row r="24" spans="2:6" ht="14.65" thickBot="1" x14ac:dyDescent="0.5">
      <c r="B24" s="20" t="s">
        <v>37</v>
      </c>
      <c r="C24" s="86" t="s">
        <v>38</v>
      </c>
      <c r="D24" s="87"/>
      <c r="E24" s="87"/>
      <c r="F24" s="88"/>
    </row>
    <row r="25" spans="2:6" ht="14.65" thickBot="1" x14ac:dyDescent="0.5">
      <c r="B25" s="21" t="s">
        <v>39</v>
      </c>
      <c r="C25" s="89" t="s">
        <v>40</v>
      </c>
      <c r="D25" s="90"/>
      <c r="E25" s="91"/>
      <c r="F25" s="19"/>
    </row>
    <row r="26" spans="2:6" ht="14.65" thickBot="1" x14ac:dyDescent="0.5">
      <c r="B26" s="21" t="s">
        <v>41</v>
      </c>
      <c r="C26" s="86" t="s">
        <v>42</v>
      </c>
      <c r="D26" s="87"/>
      <c r="E26" s="87"/>
      <c r="F26" s="88"/>
    </row>
    <row r="27" spans="2:6" x14ac:dyDescent="0.45">
      <c r="B27" s="18"/>
      <c r="C27" s="18"/>
      <c r="D27" s="18"/>
      <c r="E27" s="18"/>
      <c r="F27" s="18"/>
    </row>
    <row r="28" spans="2:6" x14ac:dyDescent="0.45">
      <c r="B28" s="10" t="s">
        <v>43</v>
      </c>
    </row>
    <row r="29" spans="2:6" x14ac:dyDescent="0.45">
      <c r="B29" s="11"/>
    </row>
    <row r="30" spans="2:6" x14ac:dyDescent="0.45">
      <c r="B30" s="11" t="s">
        <v>29</v>
      </c>
    </row>
    <row r="31" spans="2:6" x14ac:dyDescent="0.45">
      <c r="B31" s="11"/>
    </row>
    <row r="32" spans="2:6" x14ac:dyDescent="0.45">
      <c r="B32" s="10" t="s">
        <v>44</v>
      </c>
    </row>
    <row r="33" spans="2:6" x14ac:dyDescent="0.45">
      <c r="B33" s="10" t="s">
        <v>45</v>
      </c>
    </row>
    <row r="34" spans="2:6" ht="14.65" thickBot="1" x14ac:dyDescent="0.5">
      <c r="B34" s="9"/>
    </row>
    <row r="35" spans="2:6" x14ac:dyDescent="0.45">
      <c r="B35" s="77" t="s">
        <v>31</v>
      </c>
      <c r="C35" s="78"/>
      <c r="D35" s="78"/>
      <c r="E35" s="78"/>
      <c r="F35" s="79"/>
    </row>
    <row r="36" spans="2:6" ht="14.65" thickBot="1" x14ac:dyDescent="0.5">
      <c r="B36" s="80"/>
      <c r="C36" s="81"/>
      <c r="D36" s="81"/>
      <c r="E36" s="81"/>
      <c r="F36" s="82"/>
    </row>
  </sheetData>
  <mergeCells count="7">
    <mergeCell ref="B35:F36"/>
    <mergeCell ref="B2:F4"/>
    <mergeCell ref="C19:F19"/>
    <mergeCell ref="C20:F20"/>
    <mergeCell ref="C24:F24"/>
    <mergeCell ref="C25:E25"/>
    <mergeCell ref="C26:F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 1</vt:lpstr>
      <vt:lpstr>Apunte</vt:lpstr>
      <vt:lpstr>Tarea Ej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FILGUEIRA RAMOS</dc:creator>
  <cp:lastModifiedBy>Carlos Andrés Filgueira</cp:lastModifiedBy>
  <cp:lastPrinted>2025-10-07T21:53:56Z</cp:lastPrinted>
  <dcterms:created xsi:type="dcterms:W3CDTF">2024-06-24T22:49:57Z</dcterms:created>
  <dcterms:modified xsi:type="dcterms:W3CDTF">2025-10-08T00:07:34Z</dcterms:modified>
</cp:coreProperties>
</file>