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8b03ea577e69e87/Desktop/Clases 2025/I Trimestre/Contabilidad Integral/S2/"/>
    </mc:Choice>
  </mc:AlternateContent>
  <xr:revisionPtr revIDLastSave="61" documentId="13_ncr:1_{1BC9511A-C11E-4196-A8F1-138A7C4371F8}" xr6:coauthVersionLast="47" xr6:coauthVersionMax="47" xr10:uidLastSave="{3185FF6C-C40B-455F-A927-076BCB459B12}"/>
  <bookViews>
    <workbookView xWindow="-98" yWindow="-98" windowWidth="21795" windowHeight="12975" xr2:uid="{3180728E-E5AE-4AE8-AC49-D7A8D0BF49B4}"/>
  </bookViews>
  <sheets>
    <sheet name="Alternativas" sheetId="1" r:id="rId1"/>
    <sheet name="Preguntas" sheetId="2" r:id="rId2"/>
    <sheet name="Ej a" sheetId="3" r:id="rId3"/>
    <sheet name="Ej b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4" l="1"/>
  <c r="F20" i="4"/>
  <c r="E21" i="4"/>
  <c r="E20" i="4"/>
  <c r="E19" i="4"/>
  <c r="E18" i="4"/>
  <c r="C10" i="4"/>
  <c r="F35" i="3"/>
  <c r="E35" i="3"/>
  <c r="Q13" i="3"/>
  <c r="O13" i="3"/>
  <c r="N13" i="3"/>
  <c r="M13" i="3"/>
  <c r="P16" i="3"/>
  <c r="H20" i="3"/>
  <c r="H16" i="3"/>
  <c r="E15" i="3"/>
  <c r="D15" i="3"/>
  <c r="H10" i="3"/>
  <c r="G10" i="3"/>
  <c r="F10" i="3"/>
  <c r="E10" i="3"/>
  <c r="D19" i="4" l="1"/>
  <c r="D18" i="4"/>
  <c r="C20" i="4"/>
  <c r="C6" i="4"/>
  <c r="C7" i="4" s="1"/>
  <c r="E26" i="4" s="1"/>
  <c r="F26" i="4" s="1"/>
  <c r="H22" i="3"/>
  <c r="D35" i="3" s="1"/>
  <c r="F20" i="3"/>
  <c r="G16" i="3"/>
  <c r="G20" i="3" s="1"/>
  <c r="G22" i="3" s="1"/>
  <c r="F16" i="3"/>
  <c r="E16" i="3"/>
  <c r="D16" i="3"/>
  <c r="G11" i="3"/>
  <c r="J32" i="3"/>
  <c r="J23" i="3"/>
  <c r="F27" i="4"/>
  <c r="B28" i="4"/>
  <c r="F22" i="3" l="1"/>
  <c r="E20" i="3"/>
  <c r="E22" i="3" s="1"/>
  <c r="D20" i="3"/>
  <c r="D22" i="3"/>
  <c r="G35" i="3" s="1"/>
  <c r="F29" i="3" s="1"/>
  <c r="G30" i="3" s="1"/>
  <c r="D28" i="4"/>
  <c r="E28" i="4" l="1"/>
  <c r="F28" i="4" s="1"/>
  <c r="F30" i="4" s="1"/>
  <c r="F34" i="4" s="1"/>
  <c r="G35" i="4" s="1"/>
</calcChain>
</file>

<file path=xl/sharedStrings.xml><?xml version="1.0" encoding="utf-8"?>
<sst xmlns="http://schemas.openxmlformats.org/spreadsheetml/2006/main" count="128" uniqueCount="99">
  <si>
    <r>
      <t>1.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0"/>
        <color theme="1"/>
        <rFont val="Georgia"/>
        <family val="1"/>
      </rPr>
      <t>Se aplica NIIF en Chile, de acuerdo con las siguientes fechas:</t>
    </r>
  </si>
  <si>
    <r>
      <t>a)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Georgia"/>
        <family val="1"/>
      </rPr>
      <t>Empresas que cotizan en bolsa de valores desde el 2005</t>
    </r>
  </si>
  <si>
    <r>
      <t>b)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Georgia"/>
        <family val="1"/>
      </rPr>
      <t>Empresas que no cotizan en bolsa de valores desde 2013</t>
    </r>
  </si>
  <si>
    <r>
      <t>c)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Georgia"/>
        <family val="1"/>
      </rPr>
      <t>Según el boletín técnico del colegio de contadores todas las empresas lo deben aplicar desde el año 2013</t>
    </r>
  </si>
  <si>
    <r>
      <t>d)</t>
    </r>
    <r>
      <rPr>
        <sz val="7"/>
        <color rgb="FFFF0000"/>
        <rFont val="Times New Roman"/>
        <family val="1"/>
      </rPr>
      <t xml:space="preserve">     </t>
    </r>
    <r>
      <rPr>
        <sz val="11"/>
        <color rgb="FFFF0000"/>
        <rFont val="Georgia"/>
        <family val="1"/>
      </rPr>
      <t>b y c</t>
    </r>
  </si>
  <si>
    <r>
      <t>e)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Georgia"/>
        <family val="1"/>
      </rPr>
      <t>Ninguna de las anteriores</t>
    </r>
  </si>
  <si>
    <r>
      <t>2.</t>
    </r>
    <r>
      <rPr>
        <b/>
        <sz val="7"/>
        <color theme="1"/>
        <rFont val="Times New Roman"/>
        <family val="1"/>
      </rPr>
      <t xml:space="preserve">     </t>
    </r>
    <r>
      <rPr>
        <b/>
        <sz val="10"/>
        <color theme="1"/>
        <rFont val="Georgia"/>
        <family val="1"/>
      </rPr>
      <t>Las Corrección Monetaria se aplica dependiendo de:</t>
    </r>
  </si>
  <si>
    <r>
      <t>a)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Georgia"/>
        <family val="1"/>
      </rPr>
      <t>Bajo NIIF, se aplica cuando un país no se encuentre en una economía hiperinflacionaria</t>
    </r>
  </si>
  <si>
    <r>
      <t>b)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Georgia"/>
        <family val="1"/>
      </rPr>
      <t>Bajo NIIF, se aplica corrección monetaria a los activos no monetarios cuando la inflación en los últimos 3 años se acerque a un 100%</t>
    </r>
  </si>
  <si>
    <r>
      <t>c)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Georgia"/>
        <family val="1"/>
      </rPr>
      <t>Se corrigen los activos monetarios que sean de una moneda distinta a la funcional</t>
    </r>
  </si>
  <si>
    <r>
      <t>d)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Georgia"/>
        <family val="1"/>
      </rPr>
      <t>Según la Ley sobre Impuesto a la Renta se aplica corrección monetaria al régimen de 14(a) a los activos y pasivos no monetarios</t>
    </r>
  </si>
  <si>
    <r>
      <t>e)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Georgia"/>
        <family val="1"/>
      </rPr>
      <t>Todas las anteriores</t>
    </r>
  </si>
  <si>
    <r>
      <t>f)</t>
    </r>
    <r>
      <rPr>
        <sz val="7"/>
        <color rgb="FFFF0000"/>
        <rFont val="Times New Roman"/>
        <family val="1"/>
      </rPr>
      <t xml:space="preserve">      </t>
    </r>
    <r>
      <rPr>
        <sz val="11"/>
        <color rgb="FFFF0000"/>
        <rFont val="Georgia"/>
        <family val="1"/>
      </rPr>
      <t>b, c y d</t>
    </r>
  </si>
  <si>
    <r>
      <t>3.</t>
    </r>
    <r>
      <rPr>
        <b/>
        <sz val="7"/>
        <color theme="1"/>
        <rFont val="Times New Roman"/>
        <family val="1"/>
      </rPr>
      <t xml:space="preserve">     </t>
    </r>
    <r>
      <rPr>
        <b/>
        <sz val="10"/>
        <color theme="1"/>
        <rFont val="Georgia"/>
        <family val="1"/>
      </rPr>
      <t>Los Regímenes Tributarios son:</t>
    </r>
  </si>
  <si>
    <r>
      <t>a)</t>
    </r>
    <r>
      <rPr>
        <sz val="7"/>
        <color rgb="FFFF0000"/>
        <rFont val="Times New Roman"/>
        <family val="1"/>
      </rPr>
      <t xml:space="preserve">     </t>
    </r>
    <r>
      <rPr>
        <sz val="11"/>
        <color rgb="FFFF0000"/>
        <rFont val="Georgia"/>
        <family val="1"/>
      </rPr>
      <t>Régimen General 14ª, Pro-Pyme 14 d n°3, Pro-Pyme Transparente 14d n°8</t>
    </r>
  </si>
  <si>
    <r>
      <t>b)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Georgia"/>
        <family val="1"/>
      </rPr>
      <t>Activos por impuestos diferidos o pasivos por impuestos diferidos</t>
    </r>
  </si>
  <si>
    <r>
      <t>c)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Georgia"/>
        <family val="1"/>
      </rPr>
      <t>Diferencias temporarias imponibles y deducibles</t>
    </r>
  </si>
  <si>
    <r>
      <t>d)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Georgia"/>
        <family val="1"/>
      </rPr>
      <t>b y c</t>
    </r>
  </si>
  <si>
    <r>
      <t>f)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Georgia"/>
        <family val="1"/>
      </rPr>
      <t>Ninguna de las anteriores</t>
    </r>
  </si>
  <si>
    <r>
      <t>4.</t>
    </r>
    <r>
      <rPr>
        <b/>
        <sz val="7"/>
        <color theme="1"/>
        <rFont val="Times New Roman"/>
        <family val="1"/>
      </rPr>
      <t xml:space="preserve">     </t>
    </r>
    <r>
      <rPr>
        <b/>
        <sz val="10"/>
        <color theme="1"/>
        <rFont val="Georgia"/>
        <family val="1"/>
      </rPr>
      <t>Si la entidad tiene pérdidas tributarias se reconoce:</t>
    </r>
  </si>
  <si>
    <r>
      <t>a)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Georgia"/>
        <family val="1"/>
      </rPr>
      <t xml:space="preserve">Pasivo por impuestos diferidos </t>
    </r>
  </si>
  <si>
    <r>
      <t>b)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Georgia"/>
        <family val="1"/>
      </rPr>
      <t>Pérdida por impuestos diferidos</t>
    </r>
  </si>
  <si>
    <r>
      <t>c)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Georgia"/>
        <family val="1"/>
      </rPr>
      <t>Las pérdidas tributarias no se reconocen en los impuestos diferidos ya que, en Chile, no se pueden ocupar las pérdidas de arrastre.</t>
    </r>
  </si>
  <si>
    <r>
      <t>d)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Georgia"/>
        <family val="1"/>
      </rPr>
      <t>a y b</t>
    </r>
  </si>
  <si>
    <r>
      <t>f)</t>
    </r>
    <r>
      <rPr>
        <sz val="7"/>
        <color rgb="FFFF0000"/>
        <rFont val="Times New Roman"/>
        <family val="1"/>
      </rPr>
      <t xml:space="preserve">      </t>
    </r>
    <r>
      <rPr>
        <sz val="11"/>
        <color rgb="FFFF0000"/>
        <rFont val="Georgia"/>
        <family val="1"/>
      </rPr>
      <t>Ninguna de las anteriores</t>
    </r>
  </si>
  <si>
    <r>
      <t>a)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Georgia"/>
        <family val="1"/>
      </rPr>
      <t>Provisión medioambiental, Provisión de vacaciones y Goodwill</t>
    </r>
  </si>
  <si>
    <r>
      <t>b)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Georgia"/>
        <family val="1"/>
      </rPr>
      <t>Depreciaciones aceleradas o instantáneas</t>
    </r>
  </si>
  <si>
    <r>
      <t>c)</t>
    </r>
    <r>
      <rPr>
        <sz val="7"/>
        <color rgb="FFFF0000"/>
        <rFont val="Times New Roman"/>
        <family val="1"/>
      </rPr>
      <t xml:space="preserve">     </t>
    </r>
    <r>
      <rPr>
        <sz val="11"/>
        <color rgb="FFFF0000"/>
        <rFont val="Georgia"/>
        <family val="1"/>
      </rPr>
      <t xml:space="preserve">Provisión contratos onerosos, Reestructuración, Vacaciones y Medioambiental </t>
    </r>
  </si>
  <si>
    <r>
      <t>d)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Georgia"/>
        <family val="1"/>
      </rPr>
      <t>Leasing financiero superior a valores tributarios</t>
    </r>
  </si>
  <si>
    <r>
      <t>f)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Georgia"/>
        <family val="1"/>
      </rPr>
      <t>a y d</t>
    </r>
  </si>
  <si>
    <r>
      <t>a)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Georgia"/>
        <family val="1"/>
      </rPr>
      <t>Según NIC 38, no se adquiere ni se crea ningún activo intangible ni otro activo que pueda ser reconocido, por lo cual es gasto cuando se incurre.</t>
    </r>
  </si>
  <si>
    <r>
      <t>b)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Georgia"/>
        <family val="1"/>
      </rPr>
      <t>Según el Art 31 n°9 de la ley sobre impuesto a la renta, se puede amortizar hasta en un lapso de seis años.</t>
    </r>
  </si>
  <si>
    <r>
      <t>c)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Georgia"/>
        <family val="1"/>
      </rPr>
      <t>Ejemplos; legalización; investigación; diseño; Infraestructura; personal; Contable</t>
    </r>
  </si>
  <si>
    <r>
      <t>d)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Georgia"/>
        <family val="1"/>
      </rPr>
      <t>Se generan siempre activos por impuestos diferidos</t>
    </r>
  </si>
  <si>
    <r>
      <t>e)</t>
    </r>
    <r>
      <rPr>
        <sz val="7"/>
        <color rgb="FFFF0000"/>
        <rFont val="Times New Roman"/>
        <family val="1"/>
      </rPr>
      <t xml:space="preserve">     </t>
    </r>
    <r>
      <rPr>
        <sz val="11"/>
        <color rgb="FFFF0000"/>
        <rFont val="Georgia"/>
        <family val="1"/>
      </rPr>
      <t>Todas las anteriores</t>
    </r>
  </si>
  <si>
    <r>
      <t>5.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0"/>
        <color theme="1"/>
        <rFont val="Georgia"/>
        <family val="1"/>
      </rPr>
      <t>Ejemplos de activos por impuestos diferidos:</t>
    </r>
  </si>
  <si>
    <r>
      <t>6.</t>
    </r>
    <r>
      <rPr>
        <b/>
        <sz val="7"/>
        <color theme="1"/>
        <rFont val="Times New Roman"/>
        <family val="1"/>
      </rPr>
      <t xml:space="preserve">     </t>
    </r>
    <r>
      <rPr>
        <b/>
        <sz val="10"/>
        <color theme="1"/>
        <rFont val="Georgia"/>
        <family val="1"/>
      </rPr>
      <t>Los gastos de organización y puesta en marcha tienen el siguiente tratamiento:</t>
    </r>
  </si>
  <si>
    <t>Partes II.- A continuación, se le entrega una serie de preguntas las cuales debe completar con letra clara y legible (16 puntos)</t>
  </si>
  <si>
    <t>Determinar los conceptos contables</t>
  </si>
  <si>
    <t>Determinar los montos financieros y tributarios</t>
  </si>
  <si>
    <t>Determinar si es activo o pasivo por impuesto diferido</t>
  </si>
  <si>
    <t>Determinar las tasas vigentes de impuesto diferidos</t>
  </si>
  <si>
    <t>Determinar si se debe reconocer una ganancia o pérdida por impuestos diferidos</t>
  </si>
  <si>
    <t>Detalle</t>
  </si>
  <si>
    <t>Vida Útil Normal</t>
  </si>
  <si>
    <t>Depreciación Acelerada</t>
  </si>
  <si>
    <t>No superan 25.000 UF</t>
  </si>
  <si>
    <t xml:space="preserve">Hasta 100.000 </t>
  </si>
  <si>
    <t>NIIF</t>
  </si>
  <si>
    <t>Vida Útil</t>
  </si>
  <si>
    <t>-</t>
  </si>
  <si>
    <t>Valor Residual</t>
  </si>
  <si>
    <t>Tasación</t>
  </si>
  <si>
    <t xml:space="preserve">- </t>
  </si>
  <si>
    <t xml:space="preserve">      - </t>
  </si>
  <si>
    <t>Valor Actualizado</t>
  </si>
  <si>
    <t>Depreciación 1 año</t>
  </si>
  <si>
    <t>Valor Neto</t>
  </si>
  <si>
    <t>Fecha</t>
  </si>
  <si>
    <t>Debe</t>
  </si>
  <si>
    <t>Haber</t>
  </si>
  <si>
    <t>31.12.2022</t>
  </si>
  <si>
    <t>Resultado</t>
  </si>
  <si>
    <t>Impuesto a la Renta</t>
  </si>
  <si>
    <t>Pasivo</t>
  </si>
  <si>
    <t>PPE</t>
  </si>
  <si>
    <t>Monto</t>
  </si>
  <si>
    <t>Gastos de Organización y Puesta en Marcha</t>
  </si>
  <si>
    <t>Amortización Gastos de Organización</t>
  </si>
  <si>
    <t>Totales</t>
  </si>
  <si>
    <t>SII</t>
  </si>
  <si>
    <t>Diferencia</t>
  </si>
  <si>
    <t>Activo</t>
  </si>
  <si>
    <r>
      <t>q</t>
    </r>
    <r>
      <rPr>
        <sz val="7"/>
        <color rgb="FF000000"/>
        <rFont val="Georgia"/>
        <family val="1"/>
      </rPr>
      <t xml:space="preserve">  </t>
    </r>
    <r>
      <rPr>
        <sz val="11"/>
        <color theme="1"/>
        <rFont val="Georgia"/>
        <family val="1"/>
      </rPr>
      <t>La sociedad genero gastos de Organización y Puesta en Marcha el 2022, el cual se amortiza en 6 años.</t>
    </r>
  </si>
  <si>
    <t>Pérdida Tributaria</t>
  </si>
  <si>
    <t>CM</t>
  </si>
  <si>
    <t>Actualizada</t>
  </si>
  <si>
    <t>RLI</t>
  </si>
  <si>
    <t>Total</t>
  </si>
  <si>
    <t>Actualizado</t>
  </si>
  <si>
    <t>Amortización</t>
  </si>
  <si>
    <t>Neto</t>
  </si>
  <si>
    <t>Ingresos Anticipados</t>
  </si>
  <si>
    <t>Activo por impuestos diferidos</t>
  </si>
  <si>
    <t>Impuesto a la renta</t>
  </si>
  <si>
    <r>
      <t>1.</t>
    </r>
    <r>
      <rPr>
        <b/>
        <sz val="7"/>
        <color theme="1"/>
        <rFont val="Times New Roman"/>
        <family val="1"/>
      </rPr>
      <t xml:space="preserve">     </t>
    </r>
    <r>
      <rPr>
        <sz val="11"/>
        <color theme="1"/>
        <rFont val="Georgia"/>
        <family val="1"/>
      </rPr>
      <t xml:space="preserve">Señale los cinco pasos de los impuestos diferidos </t>
    </r>
    <r>
      <rPr>
        <b/>
        <sz val="11"/>
        <color theme="1"/>
        <rFont val="Georgia"/>
        <family val="1"/>
      </rPr>
      <t>(10 puntos)</t>
    </r>
    <r>
      <rPr>
        <sz val="11"/>
        <color theme="1"/>
        <rFont val="Georgia"/>
        <family val="1"/>
      </rPr>
      <t>:</t>
    </r>
  </si>
  <si>
    <t>Construcción</t>
  </si>
  <si>
    <r>
      <t>q</t>
    </r>
    <r>
      <rPr>
        <sz val="7"/>
        <color rgb="FF000000"/>
        <rFont val="Georgia"/>
        <family val="1"/>
      </rPr>
      <t xml:space="preserve">  </t>
    </r>
    <r>
      <rPr>
        <sz val="11"/>
        <color theme="1"/>
        <rFont val="Georgia"/>
        <family val="1"/>
      </rPr>
      <t>La entidad tiene una pérdida tributaria del año anterior por $95.000.000 y este año según RLI, una pérdida de $24.000.000. (sin considerar la pérdida tributaria).</t>
    </r>
  </si>
  <si>
    <r>
      <t>q</t>
    </r>
    <r>
      <rPr>
        <sz val="7"/>
        <color rgb="FF000000"/>
        <rFont val="Georgia"/>
        <family val="1"/>
      </rPr>
      <t xml:space="preserve">  </t>
    </r>
    <r>
      <rPr>
        <sz val="11"/>
        <color theme="1"/>
        <rFont val="Georgia"/>
        <family val="1"/>
      </rPr>
      <t>Tasa de impuesto a la renta 27% VIPC anual 12%</t>
    </r>
  </si>
  <si>
    <r>
      <t>q</t>
    </r>
    <r>
      <rPr>
        <sz val="7"/>
        <color rgb="FF000000"/>
        <rFont val="Georgia"/>
        <family val="1"/>
      </rPr>
      <t xml:space="preserve">  </t>
    </r>
    <r>
      <rPr>
        <sz val="11"/>
        <color theme="1"/>
        <rFont val="Georgia"/>
        <family val="1"/>
      </rPr>
      <t>La sociedad en el mes de diciembre de 2023 género ventas por $45.000.000 que entregarán en el año 2024.</t>
    </r>
  </si>
  <si>
    <t>Partes I.- A continuación, se le entrega una serie de preguntas las cuales cuentan con su alternativa correcta, marque con un círculo la alternativa correcta 5 por pregunta (30 puntos en total).</t>
  </si>
  <si>
    <t>Corrección Monetaria 4,3%</t>
  </si>
  <si>
    <t>Valor pagado al 31.12.2024</t>
  </si>
  <si>
    <t>Calcular el impuesto diferido tomando en consideración hasta 100.000 UF, tasa de 
impuesto del 27%</t>
  </si>
  <si>
    <r>
      <t>o</t>
    </r>
    <r>
      <rPr>
        <sz val="7"/>
        <color theme="1"/>
        <rFont val="Georgia"/>
        <family val="1"/>
      </rPr>
      <t xml:space="preserve">   </t>
    </r>
    <r>
      <rPr>
        <sz val="11"/>
        <color theme="1"/>
        <rFont val="Georgia"/>
        <family val="1"/>
      </rPr>
      <t>Complete el cuadro, según normativa tributaria y financiera.</t>
    </r>
  </si>
  <si>
    <t>31.12.2024</t>
  </si>
  <si>
    <t>Pasivo por impuestos diferidos</t>
  </si>
  <si>
    <r>
      <t>a)</t>
    </r>
    <r>
      <rPr>
        <b/>
        <sz val="7"/>
        <color theme="1"/>
        <rFont val="Georgia"/>
        <family val="1"/>
      </rPr>
      <t xml:space="preserve">    </t>
    </r>
    <r>
      <rPr>
        <b/>
        <u/>
        <sz val="11"/>
        <color theme="1"/>
        <rFont val="Georgia"/>
        <family val="1"/>
      </rPr>
      <t>Depreciación Financiera &amp; Tributaria (30 puntos)</t>
    </r>
  </si>
  <si>
    <r>
      <t>a)</t>
    </r>
    <r>
      <rPr>
        <b/>
        <sz val="7"/>
        <color theme="1"/>
        <rFont val="Georgia"/>
        <family val="1"/>
      </rPr>
      <t xml:space="preserve">    </t>
    </r>
    <r>
      <rPr>
        <b/>
        <sz val="11"/>
        <color theme="1"/>
        <rFont val="Georgia"/>
        <family val="1"/>
      </rPr>
      <t>Con la siguiente información calcule los impuestos diferidos: (30 puntos)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</si>
</sst>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Georgia"/>
      <family val="1"/>
    </font>
    <font>
      <b/>
      <sz val="10"/>
      <color theme="1"/>
      <name val="Georgia"/>
      <family val="1"/>
    </font>
    <font>
      <b/>
      <sz val="7"/>
      <color theme="1"/>
      <name val="Times New Roman"/>
      <family val="1"/>
    </font>
    <font>
      <sz val="11"/>
      <color theme="1"/>
      <name val="Georgia"/>
      <family val="1"/>
    </font>
    <font>
      <sz val="7"/>
      <color theme="1"/>
      <name val="Times New Roman"/>
      <family val="1"/>
    </font>
    <font>
      <sz val="11"/>
      <color rgb="FFFF0000"/>
      <name val="Georgia"/>
      <family val="1"/>
    </font>
    <font>
      <sz val="7"/>
      <color rgb="FFFF0000"/>
      <name val="Times New Roman"/>
      <family val="1"/>
    </font>
    <font>
      <b/>
      <sz val="11"/>
      <color theme="1"/>
      <name val="Georgia"/>
      <family val="1"/>
    </font>
    <font>
      <sz val="14"/>
      <color theme="1"/>
      <name val="Georgia"/>
      <family val="1"/>
    </font>
    <font>
      <sz val="8"/>
      <color theme="1"/>
      <name val="Georgia"/>
      <family val="1"/>
    </font>
    <font>
      <sz val="11"/>
      <color rgb="FF000000"/>
      <name val="Georgia"/>
      <family val="1"/>
    </font>
    <font>
      <sz val="10"/>
      <color rgb="FF000000"/>
      <name val="Georgia"/>
      <family val="1"/>
    </font>
    <font>
      <sz val="10"/>
      <color theme="1"/>
      <name val="Georgia"/>
      <family val="1"/>
    </font>
    <font>
      <sz val="4"/>
      <color rgb="FF000000"/>
      <name val="Georgia"/>
      <family val="1"/>
    </font>
    <font>
      <b/>
      <sz val="11"/>
      <color rgb="FF000000"/>
      <name val="Georgia"/>
      <family val="1"/>
    </font>
    <font>
      <b/>
      <sz val="7"/>
      <color theme="1"/>
      <name val="Georgia"/>
      <family val="1"/>
    </font>
    <font>
      <sz val="7"/>
      <color rgb="FF000000"/>
      <name val="Georgia"/>
      <family val="1"/>
    </font>
    <font>
      <sz val="7"/>
      <color theme="1"/>
      <name val="Georgia"/>
      <family val="1"/>
    </font>
  </fonts>
  <fills count="5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5" fillId="0" borderId="0" xfId="0" applyFont="1"/>
    <xf numFmtId="0" fontId="5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2" fillId="3" borderId="11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13" fillId="3" borderId="5" xfId="0" applyFont="1" applyFill="1" applyBorder="1" applyAlignment="1">
      <alignment vertical="center"/>
    </xf>
    <xf numFmtId="3" fontId="13" fillId="3" borderId="5" xfId="0" applyNumberFormat="1" applyFont="1" applyFill="1" applyBorder="1" applyAlignment="1">
      <alignment horizontal="right" vertical="center"/>
    </xf>
    <xf numFmtId="0" fontId="13" fillId="3" borderId="5" xfId="0" applyFont="1" applyFill="1" applyBorder="1" applyAlignment="1">
      <alignment horizontal="right" vertical="center"/>
    </xf>
    <xf numFmtId="0" fontId="15" fillId="3" borderId="3" xfId="0" applyFont="1" applyFill="1" applyBorder="1" applyAlignment="1">
      <alignment vertical="center"/>
    </xf>
    <xf numFmtId="0" fontId="15" fillId="3" borderId="5" xfId="0" applyFont="1" applyFill="1" applyBorder="1" applyAlignment="1">
      <alignment vertical="center"/>
    </xf>
    <xf numFmtId="0" fontId="15" fillId="3" borderId="5" xfId="0" applyFont="1" applyFill="1" applyBorder="1" applyAlignment="1">
      <alignment horizontal="right" vertical="center"/>
    </xf>
    <xf numFmtId="0" fontId="14" fillId="0" borderId="3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3" fontId="14" fillId="0" borderId="5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justify" vertical="center" wrapText="1"/>
    </xf>
    <xf numFmtId="0" fontId="14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justify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justify" vertical="center" wrapText="1"/>
    </xf>
    <xf numFmtId="3" fontId="14" fillId="0" borderId="7" xfId="0" applyNumberFormat="1" applyFont="1" applyBorder="1" applyAlignment="1">
      <alignment horizontal="right" vertical="center" wrapText="1"/>
    </xf>
    <xf numFmtId="0" fontId="14" fillId="0" borderId="7" xfId="0" applyFont="1" applyBorder="1" applyAlignment="1">
      <alignment horizontal="right" vertical="center" wrapText="1"/>
    </xf>
    <xf numFmtId="0" fontId="14" fillId="0" borderId="3" xfId="0" applyFont="1" applyBorder="1" applyAlignment="1">
      <alignment horizontal="justify" vertical="center" wrapText="1"/>
    </xf>
    <xf numFmtId="0" fontId="14" fillId="0" borderId="11" xfId="0" applyFont="1" applyBorder="1" applyAlignment="1">
      <alignment horizontal="justify" vertical="center" wrapText="1"/>
    </xf>
    <xf numFmtId="0" fontId="14" fillId="0" borderId="5" xfId="0" applyFont="1" applyBorder="1" applyAlignment="1">
      <alignment horizontal="justify" vertical="center" wrapText="1"/>
    </xf>
    <xf numFmtId="0" fontId="5" fillId="0" borderId="0" xfId="0" applyFont="1" applyAlignment="1">
      <alignment horizontal="left" vertical="center" indent="6"/>
    </xf>
    <xf numFmtId="0" fontId="5" fillId="0" borderId="0" xfId="0" applyFont="1" applyAlignment="1">
      <alignment horizontal="left" vertical="center"/>
    </xf>
    <xf numFmtId="0" fontId="16" fillId="2" borderId="1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3" fontId="12" fillId="0" borderId="5" xfId="0" applyNumberFormat="1" applyFont="1" applyBorder="1" applyAlignment="1">
      <alignment horizontal="right" vertical="center" wrapText="1"/>
    </xf>
    <xf numFmtId="0" fontId="16" fillId="2" borderId="3" xfId="0" applyFont="1" applyFill="1" applyBorder="1" applyAlignment="1">
      <alignment horizontal="center" vertical="center" wrapText="1"/>
    </xf>
    <xf numFmtId="3" fontId="16" fillId="2" borderId="5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left" vertical="center"/>
    </xf>
    <xf numFmtId="0" fontId="5" fillId="0" borderId="1" xfId="0" applyFont="1" applyBorder="1"/>
    <xf numFmtId="0" fontId="5" fillId="0" borderId="6" xfId="0" applyFont="1" applyBorder="1"/>
    <xf numFmtId="0" fontId="9" fillId="0" borderId="1" xfId="0" applyFont="1" applyBorder="1" applyAlignment="1">
      <alignment horizontal="center"/>
    </xf>
    <xf numFmtId="41" fontId="5" fillId="0" borderId="0" xfId="1" applyFont="1"/>
    <xf numFmtId="0" fontId="5" fillId="0" borderId="12" xfId="0" applyFont="1" applyBorder="1" applyAlignment="1">
      <alignment horizontal="left" vertical="center" indent="6"/>
    </xf>
    <xf numFmtId="41" fontId="5" fillId="0" borderId="1" xfId="1" applyFont="1" applyBorder="1"/>
    <xf numFmtId="0" fontId="5" fillId="0" borderId="9" xfId="0" applyFont="1" applyBorder="1" applyAlignment="1">
      <alignment horizontal="left" vertical="center" indent="6"/>
    </xf>
    <xf numFmtId="0" fontId="5" fillId="0" borderId="8" xfId="0" applyFont="1" applyBorder="1" applyAlignment="1">
      <alignment horizontal="left" vertical="center" indent="6"/>
    </xf>
    <xf numFmtId="0" fontId="5" fillId="0" borderId="10" xfId="0" applyFont="1" applyBorder="1" applyAlignment="1">
      <alignment horizontal="left" vertical="center" indent="6"/>
    </xf>
    <xf numFmtId="41" fontId="5" fillId="0" borderId="2" xfId="1" applyFont="1" applyBorder="1"/>
    <xf numFmtId="41" fontId="5" fillId="0" borderId="6" xfId="1" applyFont="1" applyBorder="1"/>
    <xf numFmtId="41" fontId="5" fillId="0" borderId="3" xfId="1" applyFont="1" applyBorder="1"/>
    <xf numFmtId="41" fontId="5" fillId="0" borderId="0" xfId="0" applyNumberFormat="1" applyFont="1"/>
    <xf numFmtId="0" fontId="5" fillId="0" borderId="0" xfId="0" applyFont="1" applyAlignment="1">
      <alignment horizontal="center"/>
    </xf>
    <xf numFmtId="41" fontId="5" fillId="0" borderId="12" xfId="0" applyNumberFormat="1" applyFont="1" applyBorder="1"/>
    <xf numFmtId="41" fontId="5" fillId="0" borderId="3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1" fontId="5" fillId="4" borderId="12" xfId="0" applyNumberFormat="1" applyFont="1" applyFill="1" applyBorder="1"/>
    <xf numFmtId="0" fontId="5" fillId="4" borderId="4" xfId="0" applyFont="1" applyFill="1" applyBorder="1"/>
    <xf numFmtId="41" fontId="5" fillId="0" borderId="6" xfId="0" applyNumberFormat="1" applyFont="1" applyBorder="1"/>
    <xf numFmtId="0" fontId="10" fillId="0" borderId="1" xfId="0" applyFont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justify" vertical="center" wrapText="1"/>
    </xf>
    <xf numFmtId="0" fontId="14" fillId="0" borderId="0" xfId="0" applyFont="1" applyAlignment="1">
      <alignment horizontal="justify" vertical="center" wrapText="1"/>
    </xf>
    <xf numFmtId="0" fontId="14" fillId="0" borderId="7" xfId="0" applyFont="1" applyBorder="1" applyAlignment="1">
      <alignment horizontal="justify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9" fontId="5" fillId="0" borderId="12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3" borderId="0" xfId="0" applyFont="1" applyFill="1"/>
    <xf numFmtId="0" fontId="5" fillId="0" borderId="12" xfId="0" applyFont="1" applyBorder="1"/>
    <xf numFmtId="0" fontId="5" fillId="0" borderId="13" xfId="0" applyFont="1" applyBorder="1"/>
    <xf numFmtId="3" fontId="5" fillId="0" borderId="13" xfId="0" applyNumberFormat="1" applyFont="1" applyBorder="1"/>
    <xf numFmtId="41" fontId="5" fillId="0" borderId="4" xfId="1" applyFont="1" applyBorder="1"/>
    <xf numFmtId="3" fontId="5" fillId="0" borderId="0" xfId="0" applyNumberFormat="1" applyFont="1"/>
    <xf numFmtId="3" fontId="5" fillId="0" borderId="6" xfId="0" applyNumberFormat="1" applyFont="1" applyBorder="1"/>
    <xf numFmtId="0" fontId="14" fillId="0" borderId="8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7905D-5E02-4721-9986-15A16DD1D059}">
  <dimension ref="B1:B49"/>
  <sheetViews>
    <sheetView tabSelected="1" workbookViewId="0">
      <selection activeCell="A50" sqref="A50:XFD63"/>
    </sheetView>
  </sheetViews>
  <sheetFormatPr baseColWidth="10" defaultRowHeight="14.25" x14ac:dyDescent="0.45"/>
  <cols>
    <col min="1" max="1" width="4.796875" customWidth="1"/>
    <col min="2" max="2" width="127.33203125" customWidth="1"/>
  </cols>
  <sheetData>
    <row r="1" spans="2:2" ht="27" x14ac:dyDescent="0.45">
      <c r="B1" s="1" t="s">
        <v>90</v>
      </c>
    </row>
    <row r="3" spans="2:2" x14ac:dyDescent="0.45">
      <c r="B3" s="2" t="s">
        <v>0</v>
      </c>
    </row>
    <row r="4" spans="2:2" x14ac:dyDescent="0.45">
      <c r="B4" s="4" t="s">
        <v>1</v>
      </c>
    </row>
    <row r="5" spans="2:2" x14ac:dyDescent="0.45">
      <c r="B5" s="4" t="s">
        <v>2</v>
      </c>
    </row>
    <row r="6" spans="2:2" x14ac:dyDescent="0.45">
      <c r="B6" s="4" t="s">
        <v>3</v>
      </c>
    </row>
    <row r="7" spans="2:2" x14ac:dyDescent="0.45">
      <c r="B7" s="5" t="s">
        <v>4</v>
      </c>
    </row>
    <row r="8" spans="2:2" x14ac:dyDescent="0.45">
      <c r="B8" s="4" t="s">
        <v>5</v>
      </c>
    </row>
    <row r="9" spans="2:2" x14ac:dyDescent="0.45">
      <c r="B9" s="2"/>
    </row>
    <row r="10" spans="2:2" x14ac:dyDescent="0.45">
      <c r="B10" s="2" t="s">
        <v>6</v>
      </c>
    </row>
    <row r="11" spans="2:2" x14ac:dyDescent="0.45">
      <c r="B11" s="4" t="s">
        <v>7</v>
      </c>
    </row>
    <row r="12" spans="2:2" x14ac:dyDescent="0.45">
      <c r="B12" s="4" t="s">
        <v>8</v>
      </c>
    </row>
    <row r="13" spans="2:2" x14ac:dyDescent="0.45">
      <c r="B13" s="4" t="s">
        <v>9</v>
      </c>
    </row>
    <row r="14" spans="2:2" x14ac:dyDescent="0.45">
      <c r="B14" s="4" t="s">
        <v>10</v>
      </c>
    </row>
    <row r="15" spans="2:2" x14ac:dyDescent="0.45">
      <c r="B15" s="4" t="s">
        <v>11</v>
      </c>
    </row>
    <row r="16" spans="2:2" x14ac:dyDescent="0.45">
      <c r="B16" s="5" t="s">
        <v>12</v>
      </c>
    </row>
    <row r="17" spans="2:2" x14ac:dyDescent="0.45">
      <c r="B17" s="6"/>
    </row>
    <row r="18" spans="2:2" x14ac:dyDescent="0.45">
      <c r="B18" s="2" t="s">
        <v>13</v>
      </c>
    </row>
    <row r="19" spans="2:2" x14ac:dyDescent="0.45">
      <c r="B19" s="5" t="s">
        <v>14</v>
      </c>
    </row>
    <row r="20" spans="2:2" x14ac:dyDescent="0.45">
      <c r="B20" s="4" t="s">
        <v>15</v>
      </c>
    </row>
    <row r="21" spans="2:2" x14ac:dyDescent="0.45">
      <c r="B21" s="4" t="s">
        <v>16</v>
      </c>
    </row>
    <row r="22" spans="2:2" x14ac:dyDescent="0.45">
      <c r="B22" s="4" t="s">
        <v>17</v>
      </c>
    </row>
    <row r="23" spans="2:2" x14ac:dyDescent="0.45">
      <c r="B23" s="4" t="s">
        <v>11</v>
      </c>
    </row>
    <row r="24" spans="2:2" x14ac:dyDescent="0.45">
      <c r="B24" s="4" t="s">
        <v>18</v>
      </c>
    </row>
    <row r="25" spans="2:2" x14ac:dyDescent="0.45">
      <c r="B25" s="6"/>
    </row>
    <row r="26" spans="2:2" x14ac:dyDescent="0.45">
      <c r="B26" s="2" t="s">
        <v>19</v>
      </c>
    </row>
    <row r="27" spans="2:2" x14ac:dyDescent="0.45">
      <c r="B27" s="4" t="s">
        <v>20</v>
      </c>
    </row>
    <row r="28" spans="2:2" x14ac:dyDescent="0.45">
      <c r="B28" s="4" t="s">
        <v>21</v>
      </c>
    </row>
    <row r="29" spans="2:2" x14ac:dyDescent="0.45">
      <c r="B29" s="4" t="s">
        <v>22</v>
      </c>
    </row>
    <row r="30" spans="2:2" x14ac:dyDescent="0.45">
      <c r="B30" s="4" t="s">
        <v>23</v>
      </c>
    </row>
    <row r="31" spans="2:2" x14ac:dyDescent="0.45">
      <c r="B31" s="4" t="s">
        <v>11</v>
      </c>
    </row>
    <row r="32" spans="2:2" x14ac:dyDescent="0.45">
      <c r="B32" s="5" t="s">
        <v>24</v>
      </c>
    </row>
    <row r="34" spans="2:2" x14ac:dyDescent="0.45">
      <c r="B34" s="2" t="s">
        <v>35</v>
      </c>
    </row>
    <row r="35" spans="2:2" x14ac:dyDescent="0.45">
      <c r="B35" s="4" t="s">
        <v>25</v>
      </c>
    </row>
    <row r="36" spans="2:2" x14ac:dyDescent="0.45">
      <c r="B36" s="4" t="s">
        <v>26</v>
      </c>
    </row>
    <row r="37" spans="2:2" x14ac:dyDescent="0.45">
      <c r="B37" s="5" t="s">
        <v>27</v>
      </c>
    </row>
    <row r="38" spans="2:2" x14ac:dyDescent="0.45">
      <c r="B38" s="4" t="s">
        <v>28</v>
      </c>
    </row>
    <row r="39" spans="2:2" x14ac:dyDescent="0.45">
      <c r="B39" s="4" t="s">
        <v>11</v>
      </c>
    </row>
    <row r="40" spans="2:2" x14ac:dyDescent="0.45">
      <c r="B40" s="4" t="s">
        <v>29</v>
      </c>
    </row>
    <row r="41" spans="2:2" x14ac:dyDescent="0.45">
      <c r="B41" s="6"/>
    </row>
    <row r="42" spans="2:2" x14ac:dyDescent="0.45">
      <c r="B42" s="2" t="s">
        <v>36</v>
      </c>
    </row>
    <row r="43" spans="2:2" ht="27" x14ac:dyDescent="0.45">
      <c r="B43" s="4" t="s">
        <v>30</v>
      </c>
    </row>
    <row r="44" spans="2:2" x14ac:dyDescent="0.45">
      <c r="B44" s="4" t="s">
        <v>31</v>
      </c>
    </row>
    <row r="45" spans="2:2" x14ac:dyDescent="0.45">
      <c r="B45" s="4" t="s">
        <v>32</v>
      </c>
    </row>
    <row r="46" spans="2:2" x14ac:dyDescent="0.45">
      <c r="B46" s="4" t="s">
        <v>33</v>
      </c>
    </row>
    <row r="47" spans="2:2" x14ac:dyDescent="0.45">
      <c r="B47" s="5" t="s">
        <v>34</v>
      </c>
    </row>
    <row r="48" spans="2:2" x14ac:dyDescent="0.45">
      <c r="B48" s="4" t="s">
        <v>29</v>
      </c>
    </row>
    <row r="49" spans="2:2" x14ac:dyDescent="0.45">
      <c r="B49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EF4A1-EF79-489E-81B3-6F5837D82AA3}">
  <dimension ref="B1:F9"/>
  <sheetViews>
    <sheetView workbookViewId="0">
      <selection activeCell="C11" sqref="C11"/>
    </sheetView>
  </sheetViews>
  <sheetFormatPr baseColWidth="10" defaultRowHeight="14.25" x14ac:dyDescent="0.45"/>
  <cols>
    <col min="1" max="1" width="4.19921875" customWidth="1"/>
    <col min="3" max="3" width="33.19921875" customWidth="1"/>
    <col min="4" max="4" width="30.53125" customWidth="1"/>
    <col min="5" max="5" width="28.53125" customWidth="1"/>
    <col min="6" max="6" width="29" customWidth="1"/>
  </cols>
  <sheetData>
    <row r="1" spans="2:6" x14ac:dyDescent="0.45">
      <c r="B1" s="7" t="s">
        <v>37</v>
      </c>
    </row>
    <row r="3" spans="2:6" x14ac:dyDescent="0.45">
      <c r="B3" s="8" t="s">
        <v>85</v>
      </c>
    </row>
    <row r="4" spans="2:6" ht="14.65" thickBot="1" x14ac:dyDescent="0.5"/>
    <row r="5" spans="2:6" ht="31.25" customHeight="1" thickBot="1" x14ac:dyDescent="0.5">
      <c r="B5" s="9">
        <v>1</v>
      </c>
      <c r="C5" s="62" t="s">
        <v>38</v>
      </c>
      <c r="D5" s="62"/>
      <c r="E5" s="62"/>
      <c r="F5" s="62"/>
    </row>
    <row r="6" spans="2:6" ht="31.25" customHeight="1" thickBot="1" x14ac:dyDescent="0.5">
      <c r="B6" s="9">
        <v>2</v>
      </c>
      <c r="C6" s="62" t="s">
        <v>39</v>
      </c>
      <c r="D6" s="62"/>
      <c r="E6" s="62"/>
      <c r="F6" s="62"/>
    </row>
    <row r="7" spans="2:6" ht="31.25" customHeight="1" thickBot="1" x14ac:dyDescent="0.5">
      <c r="B7" s="9">
        <v>3</v>
      </c>
      <c r="C7" s="62" t="s">
        <v>40</v>
      </c>
      <c r="D7" s="62"/>
      <c r="E7" s="62"/>
      <c r="F7" s="62"/>
    </row>
    <row r="8" spans="2:6" ht="31.25" customHeight="1" thickBot="1" x14ac:dyDescent="0.5">
      <c r="B8" s="9">
        <v>4</v>
      </c>
      <c r="C8" s="62" t="s">
        <v>41</v>
      </c>
      <c r="D8" s="62"/>
      <c r="E8" s="62"/>
      <c r="F8" s="62"/>
    </row>
    <row r="9" spans="2:6" ht="31.25" customHeight="1" thickBot="1" x14ac:dyDescent="0.5">
      <c r="B9" s="9">
        <v>5</v>
      </c>
      <c r="C9" s="62" t="s">
        <v>42</v>
      </c>
      <c r="D9" s="62"/>
      <c r="E9" s="62"/>
      <c r="F9" s="62"/>
    </row>
  </sheetData>
  <mergeCells count="5">
    <mergeCell ref="C5:F5"/>
    <mergeCell ref="C6:F6"/>
    <mergeCell ref="C7:F7"/>
    <mergeCell ref="C8:F8"/>
    <mergeCell ref="C9:F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53A05-C06C-4311-9CFC-1110D0FE533D}">
  <dimension ref="B1:Q35"/>
  <sheetViews>
    <sheetView workbookViewId="0">
      <selection activeCell="D4" sqref="D4"/>
    </sheetView>
  </sheetViews>
  <sheetFormatPr baseColWidth="10" defaultRowHeight="13.5" x14ac:dyDescent="0.35"/>
  <cols>
    <col min="1" max="1" width="4.796875" style="3" customWidth="1"/>
    <col min="2" max="2" width="26.46484375" style="3" customWidth="1"/>
    <col min="3" max="3" width="4.1328125" style="3" customWidth="1"/>
    <col min="4" max="8" width="14.6640625" style="3" customWidth="1"/>
    <col min="9" max="11" width="10.6640625" style="3"/>
    <col min="12" max="12" width="19.1328125" style="3" bestFit="1" customWidth="1"/>
    <col min="13" max="13" width="11.6640625" style="3" bestFit="1" customWidth="1"/>
    <col min="14" max="14" width="10.6640625" style="3"/>
    <col min="15" max="15" width="12.59765625" style="3" bestFit="1" customWidth="1"/>
    <col min="16" max="17" width="11.46484375" style="3" bestFit="1" customWidth="1"/>
    <col min="18" max="16384" width="10.6640625" style="3"/>
  </cols>
  <sheetData>
    <row r="1" spans="2:17" x14ac:dyDescent="0.35">
      <c r="B1" s="8" t="s">
        <v>97</v>
      </c>
    </row>
    <row r="2" spans="2:17" x14ac:dyDescent="0.35">
      <c r="B2" s="8"/>
    </row>
    <row r="3" spans="2:17" x14ac:dyDescent="0.35">
      <c r="B3" s="34" t="s">
        <v>94</v>
      </c>
    </row>
    <row r="4" spans="2:17" x14ac:dyDescent="0.35">
      <c r="B4" s="10"/>
    </row>
    <row r="5" spans="2:17" x14ac:dyDescent="0.35">
      <c r="B5" s="34" t="s">
        <v>93</v>
      </c>
    </row>
    <row r="6" spans="2:17" ht="13.9" thickBot="1" x14ac:dyDescent="0.4"/>
    <row r="7" spans="2:17" x14ac:dyDescent="0.35">
      <c r="B7" s="63" t="s">
        <v>43</v>
      </c>
      <c r="C7" s="76"/>
      <c r="D7" s="63" t="s">
        <v>44</v>
      </c>
      <c r="E7" s="63" t="s">
        <v>45</v>
      </c>
      <c r="F7" s="63" t="s">
        <v>46</v>
      </c>
      <c r="G7" s="63" t="s">
        <v>47</v>
      </c>
      <c r="H7" s="63" t="s">
        <v>48</v>
      </c>
    </row>
    <row r="8" spans="2:17" ht="13.9" thickBot="1" x14ac:dyDescent="0.4">
      <c r="B8" s="64"/>
      <c r="C8" s="11"/>
      <c r="D8" s="64"/>
      <c r="E8" s="64"/>
      <c r="F8" s="64"/>
      <c r="G8" s="64"/>
      <c r="H8" s="64"/>
    </row>
    <row r="9" spans="2:17" ht="13.9" thickBot="1" x14ac:dyDescent="0.4">
      <c r="B9" s="12"/>
      <c r="C9" s="13"/>
      <c r="D9" s="13"/>
      <c r="E9" s="13"/>
      <c r="F9" s="13"/>
      <c r="G9" s="13"/>
      <c r="H9" s="13"/>
    </row>
    <row r="10" spans="2:17" ht="13.9" thickBot="1" x14ac:dyDescent="0.4">
      <c r="B10" s="12" t="s">
        <v>86</v>
      </c>
      <c r="C10" s="13"/>
      <c r="D10" s="14">
        <v>130000000</v>
      </c>
      <c r="E10" s="14">
        <f>+D10</f>
        <v>130000000</v>
      </c>
      <c r="F10" s="14">
        <f>+E10</f>
        <v>130000000</v>
      </c>
      <c r="G10" s="14">
        <f>+F10</f>
        <v>130000000</v>
      </c>
      <c r="H10" s="14">
        <f>+G10</f>
        <v>130000000</v>
      </c>
      <c r="P10" s="74">
        <v>0.27</v>
      </c>
      <c r="Q10" s="75"/>
    </row>
    <row r="11" spans="2:17" ht="13.9" thickBot="1" x14ac:dyDescent="0.4">
      <c r="B11" s="12" t="s">
        <v>49</v>
      </c>
      <c r="C11" s="13"/>
      <c r="D11" s="15">
        <v>10</v>
      </c>
      <c r="E11" s="15">
        <v>3</v>
      </c>
      <c r="F11" s="15" t="s">
        <v>50</v>
      </c>
      <c r="G11" s="15">
        <f>+D11/10</f>
        <v>1</v>
      </c>
      <c r="H11" s="15">
        <v>20</v>
      </c>
      <c r="L11" s="44" t="s">
        <v>43</v>
      </c>
      <c r="M11" s="44" t="s">
        <v>48</v>
      </c>
      <c r="N11" s="44" t="s">
        <v>70</v>
      </c>
      <c r="O11" s="44" t="s">
        <v>71</v>
      </c>
      <c r="P11" s="44" t="s">
        <v>72</v>
      </c>
      <c r="Q11" s="44" t="s">
        <v>64</v>
      </c>
    </row>
    <row r="12" spans="2:17" ht="13.9" thickBot="1" x14ac:dyDescent="0.4">
      <c r="B12" s="12" t="s">
        <v>51</v>
      </c>
      <c r="C12" s="13"/>
      <c r="D12" s="15"/>
      <c r="E12" s="15"/>
      <c r="F12" s="15"/>
      <c r="G12" s="15"/>
      <c r="H12" s="14">
        <v>25000000</v>
      </c>
      <c r="L12" s="43"/>
      <c r="M12" s="43"/>
      <c r="N12" s="43"/>
      <c r="O12" s="52"/>
      <c r="P12" s="52"/>
      <c r="Q12" s="52"/>
    </row>
    <row r="13" spans="2:17" ht="13.9" thickBot="1" x14ac:dyDescent="0.4">
      <c r="B13" s="16"/>
      <c r="C13" s="17"/>
      <c r="D13" s="18"/>
      <c r="E13" s="18"/>
      <c r="F13" s="18"/>
      <c r="G13" s="18"/>
      <c r="H13" s="18"/>
      <c r="L13" s="43" t="s">
        <v>65</v>
      </c>
      <c r="M13" s="82">
        <f>+H22</f>
        <v>143750000</v>
      </c>
      <c r="N13" s="82">
        <f>+G22</f>
        <v>0</v>
      </c>
      <c r="O13" s="52">
        <f>+M13</f>
        <v>143750000</v>
      </c>
      <c r="P13" s="52"/>
      <c r="Q13" s="52">
        <f>+O13*P10</f>
        <v>38812500</v>
      </c>
    </row>
    <row r="14" spans="2:17" ht="13.9" thickBot="1" x14ac:dyDescent="0.4">
      <c r="B14" s="12" t="s">
        <v>52</v>
      </c>
      <c r="C14" s="13"/>
      <c r="D14" s="15"/>
      <c r="E14" s="15"/>
      <c r="F14" s="15"/>
      <c r="G14" s="15"/>
      <c r="H14" s="14">
        <v>20000000</v>
      </c>
      <c r="L14" s="43"/>
      <c r="M14" s="43"/>
      <c r="N14" s="61"/>
      <c r="O14" s="52"/>
      <c r="P14" s="52"/>
      <c r="Q14" s="52"/>
    </row>
    <row r="15" spans="2:17" ht="13.9" thickBot="1" x14ac:dyDescent="0.4">
      <c r="B15" s="12" t="s">
        <v>91</v>
      </c>
      <c r="C15" s="13"/>
      <c r="D15" s="14">
        <f>+D10*0.043</f>
        <v>5590000</v>
      </c>
      <c r="E15" s="14">
        <f>+E10*0.043</f>
        <v>5590000</v>
      </c>
      <c r="F15" s="15" t="s">
        <v>53</v>
      </c>
      <c r="G15" s="15" t="s">
        <v>53</v>
      </c>
      <c r="H15" s="15" t="s">
        <v>54</v>
      </c>
      <c r="L15" s="43"/>
      <c r="M15" s="43"/>
      <c r="N15" s="43"/>
      <c r="O15" s="52"/>
      <c r="P15" s="52"/>
      <c r="Q15" s="52"/>
    </row>
    <row r="16" spans="2:17" ht="13.9" thickBot="1" x14ac:dyDescent="0.4">
      <c r="B16" s="12" t="s">
        <v>55</v>
      </c>
      <c r="C16" s="13"/>
      <c r="D16" s="14">
        <f>+D10+D15</f>
        <v>135590000</v>
      </c>
      <c r="E16" s="14">
        <f>+E10+E15</f>
        <v>135590000</v>
      </c>
      <c r="F16" s="14">
        <f>+F10</f>
        <v>130000000</v>
      </c>
      <c r="G16" s="14">
        <f>+G10</f>
        <v>130000000</v>
      </c>
      <c r="H16" s="14">
        <f>+H10+H14</f>
        <v>150000000</v>
      </c>
      <c r="L16" s="42"/>
      <c r="M16" s="42"/>
      <c r="N16" s="42"/>
      <c r="O16" s="47"/>
      <c r="P16" s="47">
        <f>+P12+P13+P14</f>
        <v>0</v>
      </c>
      <c r="Q16" s="47"/>
    </row>
    <row r="17" spans="2:10" ht="13.9" thickBot="1" x14ac:dyDescent="0.4">
      <c r="B17" s="16"/>
      <c r="C17" s="17"/>
      <c r="D17" s="18"/>
      <c r="E17" s="18"/>
      <c r="F17" s="18"/>
      <c r="G17" s="18"/>
      <c r="H17" s="18"/>
    </row>
    <row r="18" spans="2:10" ht="13.9" thickBot="1" x14ac:dyDescent="0.4">
      <c r="B18" s="12" t="s">
        <v>92</v>
      </c>
      <c r="C18" s="13"/>
      <c r="D18" s="14">
        <v>60000000</v>
      </c>
      <c r="E18" s="14">
        <v>60000000</v>
      </c>
      <c r="F18" s="14">
        <v>60000000</v>
      </c>
      <c r="G18" s="14">
        <v>60000000</v>
      </c>
      <c r="H18" s="14">
        <v>60000000</v>
      </c>
    </row>
    <row r="19" spans="2:10" ht="13.9" thickBot="1" x14ac:dyDescent="0.4">
      <c r="B19" s="12"/>
      <c r="C19" s="13"/>
      <c r="D19" s="15"/>
      <c r="E19" s="15"/>
      <c r="F19" s="15"/>
      <c r="G19" s="15"/>
      <c r="H19" s="15"/>
    </row>
    <row r="20" spans="2:10" ht="13.9" thickBot="1" x14ac:dyDescent="0.4">
      <c r="B20" s="19" t="s">
        <v>56</v>
      </c>
      <c r="C20" s="20"/>
      <c r="D20" s="21">
        <f>+D16/D11</f>
        <v>13559000</v>
      </c>
      <c r="E20" s="21">
        <f>+E16/E11</f>
        <v>45196666.666666664</v>
      </c>
      <c r="F20" s="21">
        <f>+F18</f>
        <v>60000000</v>
      </c>
      <c r="G20" s="21">
        <f>+G16/G11</f>
        <v>130000000</v>
      </c>
      <c r="H20" s="21">
        <f>+(H16-H12)/H11</f>
        <v>6250000</v>
      </c>
    </row>
    <row r="21" spans="2:10" ht="13.9" thickBot="1" x14ac:dyDescent="0.4">
      <c r="B21" s="16"/>
      <c r="C21" s="17"/>
      <c r="D21" s="18"/>
      <c r="E21" s="18"/>
      <c r="F21" s="18"/>
      <c r="G21" s="18"/>
      <c r="H21" s="18"/>
    </row>
    <row r="22" spans="2:10" ht="13.9" thickBot="1" x14ac:dyDescent="0.4">
      <c r="B22" s="12" t="s">
        <v>57</v>
      </c>
      <c r="C22" s="13"/>
      <c r="D22" s="14">
        <f>+D16-D20</f>
        <v>122031000</v>
      </c>
      <c r="E22" s="14">
        <f t="shared" ref="E22:H22" si="0">+E16-E20</f>
        <v>90393333.333333343</v>
      </c>
      <c r="F22" s="14">
        <f t="shared" si="0"/>
        <v>70000000</v>
      </c>
      <c r="G22" s="14">
        <f t="shared" si="0"/>
        <v>0</v>
      </c>
      <c r="H22" s="14">
        <f t="shared" si="0"/>
        <v>143750000</v>
      </c>
    </row>
    <row r="23" spans="2:10" ht="13.9" thickBot="1" x14ac:dyDescent="0.4">
      <c r="D23" s="3">
        <v>3</v>
      </c>
      <c r="E23" s="3">
        <v>3</v>
      </c>
      <c r="F23" s="3">
        <v>3</v>
      </c>
      <c r="G23" s="3">
        <v>3</v>
      </c>
      <c r="H23" s="3">
        <v>3</v>
      </c>
      <c r="J23" s="3">
        <f>+H23+G23+F23+E23+D23</f>
        <v>15</v>
      </c>
    </row>
    <row r="24" spans="2:10" ht="13.9" thickBot="1" x14ac:dyDescent="0.4">
      <c r="B24" s="77" t="s">
        <v>65</v>
      </c>
      <c r="C24" s="78"/>
      <c r="D24" s="79"/>
      <c r="E24" s="79"/>
      <c r="F24" s="79"/>
      <c r="G24" s="78"/>
      <c r="H24" s="80"/>
    </row>
    <row r="26" spans="2:10" ht="13.9" thickBot="1" x14ac:dyDescent="0.4"/>
    <row r="27" spans="2:10" ht="13.9" thickBot="1" x14ac:dyDescent="0.4">
      <c r="B27" s="22" t="s">
        <v>58</v>
      </c>
      <c r="C27" s="65" t="s">
        <v>43</v>
      </c>
      <c r="D27" s="66"/>
      <c r="E27" s="67"/>
      <c r="F27" s="24" t="s">
        <v>59</v>
      </c>
      <c r="G27" s="24" t="s">
        <v>60</v>
      </c>
    </row>
    <row r="28" spans="2:10" x14ac:dyDescent="0.35">
      <c r="B28" s="25" t="s">
        <v>95</v>
      </c>
      <c r="C28" s="23" t="s">
        <v>50</v>
      </c>
      <c r="D28" s="23">
        <v>1</v>
      </c>
      <c r="E28" s="26" t="s">
        <v>50</v>
      </c>
      <c r="F28" s="27"/>
      <c r="G28" s="27"/>
      <c r="J28" s="3">
        <v>5</v>
      </c>
    </row>
    <row r="29" spans="2:10" ht="13.5" customHeight="1" x14ac:dyDescent="0.35">
      <c r="B29" s="25" t="s">
        <v>62</v>
      </c>
      <c r="C29" s="83" t="s">
        <v>63</v>
      </c>
      <c r="D29" s="84"/>
      <c r="E29" s="85"/>
      <c r="F29" s="28">
        <f>+G35</f>
        <v>38812500</v>
      </c>
      <c r="G29" s="29"/>
    </row>
    <row r="30" spans="2:10" x14ac:dyDescent="0.35">
      <c r="B30" s="25" t="s">
        <v>64</v>
      </c>
      <c r="C30" s="71" t="s">
        <v>96</v>
      </c>
      <c r="D30" s="72"/>
      <c r="E30" s="73"/>
      <c r="F30" s="29"/>
      <c r="G30" s="28">
        <f>+F29</f>
        <v>38812500</v>
      </c>
    </row>
    <row r="31" spans="2:10" x14ac:dyDescent="0.35">
      <c r="B31" s="25"/>
      <c r="C31" s="68"/>
      <c r="D31" s="69"/>
      <c r="E31" s="70"/>
      <c r="F31" s="27"/>
      <c r="G31" s="27"/>
    </row>
    <row r="32" spans="2:10" ht="13.9" thickBot="1" x14ac:dyDescent="0.4">
      <c r="B32" s="30"/>
      <c r="C32" s="31"/>
      <c r="D32" s="31"/>
      <c r="E32" s="32"/>
      <c r="F32" s="32"/>
      <c r="G32" s="32"/>
      <c r="J32" s="3">
        <f>+J23+J28</f>
        <v>20</v>
      </c>
    </row>
    <row r="35" spans="4:7" x14ac:dyDescent="0.35">
      <c r="D35" s="81">
        <f>+H22</f>
        <v>143750000</v>
      </c>
      <c r="E35" s="81">
        <f>+G22</f>
        <v>0</v>
      </c>
      <c r="F35" s="81">
        <f>+D35-E35</f>
        <v>143750000</v>
      </c>
      <c r="G35" s="45">
        <f>+F35*0.27</f>
        <v>38812500</v>
      </c>
    </row>
  </sheetData>
  <mergeCells count="11">
    <mergeCell ref="P10:Q10"/>
    <mergeCell ref="C30:E30"/>
    <mergeCell ref="C31:E31"/>
    <mergeCell ref="B7:B8"/>
    <mergeCell ref="D7:D8"/>
    <mergeCell ref="E7:E8"/>
    <mergeCell ref="F7:F8"/>
    <mergeCell ref="G7:G8"/>
    <mergeCell ref="H7:H8"/>
    <mergeCell ref="C27:E27"/>
    <mergeCell ref="C29:E2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B0070-E5C2-45E9-A89C-E49C7091B044}">
  <dimension ref="B1:H37"/>
  <sheetViews>
    <sheetView workbookViewId="0">
      <selection activeCell="C7" sqref="C7"/>
    </sheetView>
  </sheetViews>
  <sheetFormatPr baseColWidth="10" defaultColWidth="11.53125" defaultRowHeight="13.5" x14ac:dyDescent="0.35"/>
  <cols>
    <col min="1" max="1" width="11.53125" style="3"/>
    <col min="2" max="2" width="43" style="3" customWidth="1"/>
    <col min="3" max="3" width="26.6640625" style="3" customWidth="1"/>
    <col min="4" max="7" width="19" style="3" customWidth="1"/>
    <col min="8" max="16384" width="11.53125" style="3"/>
  </cols>
  <sheetData>
    <row r="1" spans="2:3" x14ac:dyDescent="0.35">
      <c r="B1" s="8" t="s">
        <v>98</v>
      </c>
    </row>
    <row r="2" spans="2:3" x14ac:dyDescent="0.35">
      <c r="B2" s="34"/>
    </row>
    <row r="3" spans="2:3" x14ac:dyDescent="0.35">
      <c r="B3" s="41" t="s">
        <v>87</v>
      </c>
    </row>
    <row r="4" spans="2:3" ht="13.9" thickBot="1" x14ac:dyDescent="0.4">
      <c r="B4" s="33"/>
    </row>
    <row r="5" spans="2:3" x14ac:dyDescent="0.35">
      <c r="B5" s="48" t="s">
        <v>74</v>
      </c>
      <c r="C5" s="51">
        <v>95000000</v>
      </c>
    </row>
    <row r="6" spans="2:3" x14ac:dyDescent="0.35">
      <c r="B6" s="49" t="s">
        <v>75</v>
      </c>
      <c r="C6" s="52">
        <f>+C5*0.12</f>
        <v>11400000</v>
      </c>
    </row>
    <row r="7" spans="2:3" x14ac:dyDescent="0.35">
      <c r="B7" s="49" t="s">
        <v>76</v>
      </c>
      <c r="C7" s="52">
        <f>+C5+C6</f>
        <v>106400000</v>
      </c>
    </row>
    <row r="8" spans="2:3" x14ac:dyDescent="0.35">
      <c r="B8" s="49" t="s">
        <v>77</v>
      </c>
      <c r="C8" s="52">
        <v>24000000</v>
      </c>
    </row>
    <row r="9" spans="2:3" ht="6.6" customHeight="1" thickBot="1" x14ac:dyDescent="0.4">
      <c r="B9" s="50"/>
      <c r="C9" s="53"/>
    </row>
    <row r="10" spans="2:3" ht="13.9" thickBot="1" x14ac:dyDescent="0.4">
      <c r="B10" s="46" t="s">
        <v>78</v>
      </c>
      <c r="C10" s="47">
        <f>+C8+C7</f>
        <v>130400000</v>
      </c>
    </row>
    <row r="11" spans="2:3" x14ac:dyDescent="0.35">
      <c r="B11" s="33"/>
    </row>
    <row r="12" spans="2:3" x14ac:dyDescent="0.35">
      <c r="B12" s="33"/>
    </row>
    <row r="13" spans="2:3" x14ac:dyDescent="0.35">
      <c r="B13" s="41" t="s">
        <v>89</v>
      </c>
    </row>
    <row r="14" spans="2:3" x14ac:dyDescent="0.35">
      <c r="B14" s="34"/>
    </row>
    <row r="15" spans="2:3" x14ac:dyDescent="0.35">
      <c r="B15" s="41" t="s">
        <v>73</v>
      </c>
    </row>
    <row r="16" spans="2:3" ht="13.9" thickBot="1" x14ac:dyDescent="0.4"/>
    <row r="17" spans="2:8" ht="13.9" thickBot="1" x14ac:dyDescent="0.4">
      <c r="B17" s="35" t="s">
        <v>43</v>
      </c>
      <c r="C17" s="36" t="s">
        <v>66</v>
      </c>
      <c r="D17" s="55" t="s">
        <v>75</v>
      </c>
      <c r="E17" s="55" t="s">
        <v>79</v>
      </c>
    </row>
    <row r="18" spans="2:8" ht="13.9" thickBot="1" x14ac:dyDescent="0.4">
      <c r="B18" s="37" t="s">
        <v>67</v>
      </c>
      <c r="C18" s="38">
        <v>66000000</v>
      </c>
      <c r="D18" s="45">
        <f>+C18*0.12</f>
        <v>7920000</v>
      </c>
      <c r="E18" s="54">
        <f>+C18+D18</f>
        <v>73920000</v>
      </c>
    </row>
    <row r="19" spans="2:8" ht="13.9" thickBot="1" x14ac:dyDescent="0.4">
      <c r="B19" s="37" t="s">
        <v>68</v>
      </c>
      <c r="C19" s="38">
        <v>-11000000</v>
      </c>
      <c r="D19" s="45">
        <f>+C19*0.12</f>
        <v>-1320000</v>
      </c>
      <c r="E19" s="54">
        <f>+C19+D19</f>
        <v>-12320000</v>
      </c>
      <c r="F19" s="58" t="s">
        <v>80</v>
      </c>
    </row>
    <row r="20" spans="2:8" ht="13.9" thickBot="1" x14ac:dyDescent="0.4">
      <c r="B20" s="39" t="s">
        <v>69</v>
      </c>
      <c r="C20" s="40">
        <f>SUM(C18:C19)</f>
        <v>55000000</v>
      </c>
      <c r="E20" s="56">
        <f>SUM(E18:E19)</f>
        <v>61600000</v>
      </c>
      <c r="F20" s="57">
        <f>+E20/5</f>
        <v>12320000</v>
      </c>
    </row>
    <row r="21" spans="2:8" ht="13.9" thickBot="1" x14ac:dyDescent="0.4">
      <c r="E21" s="54">
        <f>-F20</f>
        <v>-12320000</v>
      </c>
    </row>
    <row r="22" spans="2:8" ht="13.9" thickBot="1" x14ac:dyDescent="0.4">
      <c r="B22" s="41" t="s">
        <v>88</v>
      </c>
      <c r="E22" s="59">
        <f>+E20+E21</f>
        <v>49280000</v>
      </c>
      <c r="F22" s="60" t="s">
        <v>81</v>
      </c>
    </row>
    <row r="23" spans="2:8" ht="13.9" thickBot="1" x14ac:dyDescent="0.4"/>
    <row r="24" spans="2:8" ht="13.9" thickBot="1" x14ac:dyDescent="0.4">
      <c r="F24" s="74">
        <v>0.27</v>
      </c>
      <c r="G24" s="75"/>
    </row>
    <row r="25" spans="2:8" ht="13.9" thickBot="1" x14ac:dyDescent="0.4">
      <c r="B25" s="44" t="s">
        <v>43</v>
      </c>
      <c r="C25" s="44" t="s">
        <v>48</v>
      </c>
      <c r="D25" s="44" t="s">
        <v>70</v>
      </c>
      <c r="E25" s="44" t="s">
        <v>71</v>
      </c>
      <c r="F25" s="44" t="s">
        <v>72</v>
      </c>
      <c r="G25" s="44" t="s">
        <v>64</v>
      </c>
    </row>
    <row r="26" spans="2:8" x14ac:dyDescent="0.35">
      <c r="B26" s="43" t="s">
        <v>74</v>
      </c>
      <c r="C26" s="43"/>
      <c r="D26" s="43"/>
      <c r="E26" s="52">
        <f>+C10</f>
        <v>130400000</v>
      </c>
      <c r="F26" s="52">
        <f>+E26*0.27</f>
        <v>35208000</v>
      </c>
      <c r="G26" s="52"/>
      <c r="H26" s="3">
        <v>5</v>
      </c>
    </row>
    <row r="27" spans="2:8" x14ac:dyDescent="0.35">
      <c r="B27" s="43" t="s">
        <v>82</v>
      </c>
      <c r="C27" s="43"/>
      <c r="D27" s="43"/>
      <c r="E27" s="52">
        <v>45000000</v>
      </c>
      <c r="F27" s="52">
        <f t="shared" ref="F27:F28" si="0">+E27*0.27</f>
        <v>12150000</v>
      </c>
      <c r="G27" s="52"/>
      <c r="H27" s="3">
        <v>5</v>
      </c>
    </row>
    <row r="28" spans="2:8" x14ac:dyDescent="0.35">
      <c r="B28" s="43" t="str">
        <f>+B18</f>
        <v>Gastos de Organización y Puesta en Marcha</v>
      </c>
      <c r="C28" s="43">
        <v>0</v>
      </c>
      <c r="D28" s="61">
        <f>+E22</f>
        <v>49280000</v>
      </c>
      <c r="E28" s="52">
        <f>+D28</f>
        <v>49280000</v>
      </c>
      <c r="F28" s="52">
        <f t="shared" si="0"/>
        <v>13305600</v>
      </c>
      <c r="G28" s="52"/>
      <c r="H28" s="3">
        <v>5</v>
      </c>
    </row>
    <row r="29" spans="2:8" ht="13.9" thickBot="1" x14ac:dyDescent="0.4">
      <c r="B29" s="43"/>
      <c r="C29" s="43"/>
      <c r="D29" s="43"/>
      <c r="E29" s="52"/>
      <c r="F29" s="52"/>
      <c r="G29" s="52"/>
    </row>
    <row r="30" spans="2:8" ht="13.9" thickBot="1" x14ac:dyDescent="0.4">
      <c r="B30" s="42"/>
      <c r="C30" s="42"/>
      <c r="D30" s="42"/>
      <c r="E30" s="47"/>
      <c r="F30" s="47">
        <f>+F26+F27+F28</f>
        <v>60663600</v>
      </c>
      <c r="G30" s="47"/>
    </row>
    <row r="31" spans="2:8" ht="13.9" thickBot="1" x14ac:dyDescent="0.4"/>
    <row r="32" spans="2:8" ht="13.9" thickBot="1" x14ac:dyDescent="0.4">
      <c r="B32" s="22" t="s">
        <v>58</v>
      </c>
      <c r="C32" s="65" t="s">
        <v>43</v>
      </c>
      <c r="D32" s="66"/>
      <c r="E32" s="67"/>
      <c r="F32" s="24" t="s">
        <v>59</v>
      </c>
      <c r="G32" s="24" t="s">
        <v>60</v>
      </c>
    </row>
    <row r="33" spans="2:8" x14ac:dyDescent="0.35">
      <c r="B33" s="25" t="s">
        <v>61</v>
      </c>
      <c r="C33" s="23" t="s">
        <v>50</v>
      </c>
      <c r="D33" s="23">
        <v>1</v>
      </c>
      <c r="E33" s="26" t="s">
        <v>50</v>
      </c>
      <c r="F33" s="27"/>
      <c r="G33" s="27"/>
    </row>
    <row r="34" spans="2:8" x14ac:dyDescent="0.35">
      <c r="B34" s="25" t="s">
        <v>72</v>
      </c>
      <c r="C34" s="68" t="s">
        <v>83</v>
      </c>
      <c r="D34" s="69"/>
      <c r="E34" s="70"/>
      <c r="F34" s="28">
        <f>+F30</f>
        <v>60663600</v>
      </c>
      <c r="G34" s="29"/>
      <c r="H34" s="3">
        <v>5</v>
      </c>
    </row>
    <row r="35" spans="2:8" x14ac:dyDescent="0.35">
      <c r="B35" s="25" t="s">
        <v>62</v>
      </c>
      <c r="C35" s="71" t="s">
        <v>84</v>
      </c>
      <c r="D35" s="72"/>
      <c r="E35" s="73"/>
      <c r="F35" s="29"/>
      <c r="G35" s="28">
        <f>+F34</f>
        <v>60663600</v>
      </c>
    </row>
    <row r="36" spans="2:8" x14ac:dyDescent="0.35">
      <c r="B36" s="25"/>
      <c r="C36" s="68"/>
      <c r="D36" s="69"/>
      <c r="E36" s="70"/>
      <c r="F36" s="27"/>
      <c r="G36" s="27"/>
    </row>
    <row r="37" spans="2:8" ht="13.9" thickBot="1" x14ac:dyDescent="0.4">
      <c r="B37" s="30"/>
      <c r="C37" s="31"/>
      <c r="D37" s="31"/>
      <c r="E37" s="32"/>
      <c r="F37" s="32"/>
      <c r="G37" s="32"/>
    </row>
  </sheetData>
  <mergeCells count="5">
    <mergeCell ref="C32:E32"/>
    <mergeCell ref="C34:E34"/>
    <mergeCell ref="C35:E35"/>
    <mergeCell ref="C36:E36"/>
    <mergeCell ref="F24:G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Alternativas</vt:lpstr>
      <vt:lpstr>Preguntas</vt:lpstr>
      <vt:lpstr>Ej a</vt:lpstr>
      <vt:lpstr>Ej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Filgueira</dc:creator>
  <cp:lastModifiedBy>Carlos Andrés Filgueira</cp:lastModifiedBy>
  <dcterms:created xsi:type="dcterms:W3CDTF">2023-08-22T17:49:41Z</dcterms:created>
  <dcterms:modified xsi:type="dcterms:W3CDTF">2025-06-02T00:05:06Z</dcterms:modified>
</cp:coreProperties>
</file>