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24226"/>
  <xr:revisionPtr revIDLastSave="73" documentId="8_{439E30D1-25CD-4E69-91C5-666F016773C1}" xr6:coauthVersionLast="47" xr6:coauthVersionMax="47" xr10:uidLastSave="{2D587BDF-6E70-45AC-B256-25C6EA913515}"/>
  <bookViews>
    <workbookView xWindow="43080" yWindow="-120" windowWidth="20640" windowHeight="11040" tabRatio="942" xr2:uid="{00000000-000D-0000-FFFF-FFFF00000000}"/>
  </bookViews>
  <sheets>
    <sheet name="Bce 8 Columnas" sheetId="105" r:id="rId1"/>
    <sheet name="Bce Clasificado 31.12.2023" sheetId="106" r:id="rId2"/>
    <sheet name="Estado de Situación" sheetId="144" r:id="rId3"/>
    <sheet name="EERR " sheetId="145" r:id="rId4"/>
    <sheet name="Materialidad" sheetId="123" r:id="rId5"/>
    <sheet name="Analisis Inicial" sheetId="140" r:id="rId6"/>
    <sheet name="00 Ajustes Iniciales" sheetId="109" r:id="rId7"/>
    <sheet name="Nº9 Col cred Social" sheetId="13" state="hidden" r:id="rId8"/>
    <sheet name="Nº10 Deu previsionales" sheetId="14" state="hidden" r:id="rId9"/>
    <sheet name="Nº11a Act x Mut Hip endo" sheetId="15" state="hidden" r:id="rId10"/>
    <sheet name="Nº11b Act x Mut Hip endo" sheetId="16" state="hidden" r:id="rId11"/>
    <sheet name="Nº12 Deu Com y otxcob cte (b)" sheetId="63" state="hidden" r:id="rId12"/>
    <sheet name="Nº20 Col cred Social" sheetId="79" state="hidden" r:id="rId13"/>
    <sheet name="Nº22 Pas x Mut Hip" sheetId="29" state="hidden" r:id="rId14"/>
    <sheet name="Nº25 Prov Cred Social" sheetId="83" state="hidden" r:id="rId15"/>
    <sheet name="Nº29 Ing Int y Rea" sheetId="37" state="hidden" r:id="rId16"/>
    <sheet name="Nº30 Gto x Int y Rea" sheetId="38" state="hidden" r:id="rId17"/>
    <sheet name="Nº31 Prestaciones adic" sheetId="39" state="hidden" r:id="rId18"/>
    <sheet name="Nº32 Ing Gto por Comisiones" sheetId="40" state="hidden" r:id="rId19"/>
    <sheet name="Nº33 Prov por riesgo cred" sheetId="41" state="hidden" r:id="rId20"/>
    <sheet name="Nº34 Ot Ing y gtos operacionale" sheetId="88" state="hidden" r:id="rId21"/>
    <sheet name="Nº37 Aun-Dis coloc credi socia" sheetId="85" state="hidden" r:id="rId22"/>
  </sheets>
  <definedNames>
    <definedName name="AgrupacionSVS">#REF!</definedName>
    <definedName name="Costos_Financieros">#REF!</definedName>
    <definedName name="Diferencia_de_Cambio">#REF!</definedName>
    <definedName name="FechaRº">#REF!</definedName>
    <definedName name="Gastos_Beneficios_Empleados">#REF!</definedName>
    <definedName name="Gastos_Depreciacion_amortizacion">#REF!</definedName>
    <definedName name="Ingresos_Financieros">#REF!</definedName>
    <definedName name="Materias_Primas_Consumibles">#REF!</definedName>
    <definedName name="Materias_Primas_y_Consumibles">#REF!</definedName>
    <definedName name="Otras_ganancias_perdidas">#REF!</definedName>
    <definedName name="Otros_gastos_por_Naturaleza">#REF!</definedName>
    <definedName name="Otros_Ingresos_por_Naturaleza">#REF!</definedName>
    <definedName name="Otros_Ingresos_por_Servicios">#REF!</definedName>
    <definedName name="Remuneraciones_del_personal">#REF!</definedName>
    <definedName name="Reversion_Perdidas_por_Deterioro">#REF!</definedName>
    <definedName name="Reversión_perdidas_por_Deterioro">#REF!</definedName>
    <definedName name="Reversión_Pérdidas_por_Deterioro">#REF!</definedName>
    <definedName name="_xlnm.Print_Titles" localSheetId="13">'Nº22 Pas x Mut Hip'!$1:$1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83" i="106" l="1"/>
  <c r="E152" i="109"/>
  <c r="C152" i="109"/>
  <c r="E142" i="109"/>
  <c r="C142" i="109"/>
  <c r="E77" i="109"/>
  <c r="C29" i="123"/>
  <c r="G37" i="144"/>
  <c r="G36" i="144"/>
  <c r="G35" i="144"/>
  <c r="G34" i="144"/>
  <c r="G33" i="144"/>
  <c r="G19" i="144"/>
  <c r="G18" i="144"/>
  <c r="G17" i="144"/>
  <c r="G15" i="144"/>
  <c r="G14" i="144"/>
  <c r="G13" i="144"/>
  <c r="D200" i="106"/>
  <c r="B200" i="106"/>
  <c r="D171" i="106"/>
  <c r="B171" i="106"/>
  <c r="D180" i="106"/>
  <c r="D179" i="106"/>
  <c r="B180" i="106"/>
  <c r="B179" i="106"/>
  <c r="D193" i="106"/>
  <c r="D192" i="106"/>
  <c r="D191" i="106"/>
  <c r="B192" i="106"/>
  <c r="B193" i="106"/>
  <c r="B191" i="106"/>
  <c r="D197" i="106"/>
  <c r="B197" i="106"/>
  <c r="D184" i="106"/>
  <c r="D185" i="106"/>
  <c r="D183" i="106"/>
  <c r="B185" i="106"/>
  <c r="B184" i="106"/>
  <c r="B183" i="106"/>
  <c r="D174" i="106"/>
  <c r="B174" i="106"/>
  <c r="D178" i="106"/>
  <c r="D177" i="106"/>
  <c r="B178" i="106"/>
  <c r="B177" i="106"/>
  <c r="D170" i="106"/>
  <c r="D169" i="106"/>
  <c r="D168" i="106"/>
  <c r="B169" i="106"/>
  <c r="B170" i="106"/>
  <c r="B168" i="106"/>
  <c r="D162" i="106"/>
  <c r="D163" i="106"/>
  <c r="D164" i="106"/>
  <c r="D161" i="106"/>
  <c r="B162" i="106"/>
  <c r="B163" i="106"/>
  <c r="B164" i="106"/>
  <c r="B161" i="106"/>
  <c r="D188" i="106"/>
  <c r="B188" i="106"/>
  <c r="D144" i="106"/>
  <c r="D145" i="106"/>
  <c r="D146" i="106"/>
  <c r="D147" i="106"/>
  <c r="D148" i="106"/>
  <c r="D143" i="106"/>
  <c r="B144" i="106"/>
  <c r="B145" i="106"/>
  <c r="B146" i="106"/>
  <c r="B147" i="106"/>
  <c r="B148" i="106"/>
  <c r="B143" i="106"/>
  <c r="D153" i="106"/>
  <c r="D154" i="106"/>
  <c r="D155" i="106"/>
  <c r="D156" i="106"/>
  <c r="D157" i="106"/>
  <c r="D158" i="106"/>
  <c r="D152" i="106"/>
  <c r="B153" i="106"/>
  <c r="B154" i="106"/>
  <c r="B155" i="106"/>
  <c r="B156" i="106"/>
  <c r="B157" i="106"/>
  <c r="B158" i="106"/>
  <c r="B152" i="106"/>
  <c r="D140" i="106"/>
  <c r="B140" i="106"/>
  <c r="D137" i="106"/>
  <c r="D136" i="106"/>
  <c r="B137" i="106"/>
  <c r="B136" i="106"/>
  <c r="J83" i="106"/>
  <c r="H83" i="106"/>
  <c r="J79" i="106"/>
  <c r="H79" i="106"/>
  <c r="J71" i="106"/>
  <c r="J70" i="106"/>
  <c r="H71" i="106"/>
  <c r="H70" i="106"/>
  <c r="J63" i="106"/>
  <c r="H63" i="106"/>
  <c r="J41" i="106"/>
  <c r="H41" i="106"/>
  <c r="J36" i="106"/>
  <c r="J37" i="106"/>
  <c r="J38" i="106"/>
  <c r="J35" i="106"/>
  <c r="H36" i="106"/>
  <c r="H37" i="106"/>
  <c r="H38" i="106"/>
  <c r="H35" i="106"/>
  <c r="J22" i="106"/>
  <c r="J23" i="106"/>
  <c r="J24" i="106"/>
  <c r="J25" i="106"/>
  <c r="J26" i="106"/>
  <c r="J27" i="106"/>
  <c r="J21" i="106"/>
  <c r="H22" i="106"/>
  <c r="H23" i="106"/>
  <c r="H24" i="106"/>
  <c r="H25" i="106"/>
  <c r="H26" i="106"/>
  <c r="H27" i="106"/>
  <c r="H21" i="106"/>
  <c r="J18" i="106"/>
  <c r="J15" i="106"/>
  <c r="J16" i="106"/>
  <c r="J17" i="106"/>
  <c r="J14" i="106"/>
  <c r="H15" i="106"/>
  <c r="H16" i="106"/>
  <c r="H17" i="106"/>
  <c r="H18" i="106"/>
  <c r="H14" i="106"/>
  <c r="B122" i="106"/>
  <c r="D117" i="106"/>
  <c r="B117" i="106"/>
  <c r="D116" i="106"/>
  <c r="B116" i="106"/>
  <c r="D105" i="106"/>
  <c r="D106" i="106"/>
  <c r="D107" i="106"/>
  <c r="D108" i="106"/>
  <c r="D104" i="106"/>
  <c r="D102" i="106"/>
  <c r="D103" i="106"/>
  <c r="D101" i="106"/>
  <c r="D98" i="106"/>
  <c r="D99" i="106"/>
  <c r="D100" i="106"/>
  <c r="D97" i="106"/>
  <c r="B102" i="106"/>
  <c r="B103" i="106"/>
  <c r="B104" i="106"/>
  <c r="B105" i="106"/>
  <c r="B106" i="106"/>
  <c r="B107" i="106"/>
  <c r="B108" i="106"/>
  <c r="B101" i="106"/>
  <c r="B98" i="106"/>
  <c r="B99" i="106"/>
  <c r="B100" i="106"/>
  <c r="B97" i="106"/>
  <c r="D94" i="106"/>
  <c r="D93" i="106"/>
  <c r="B94" i="106"/>
  <c r="B93" i="106"/>
  <c r="D88" i="106"/>
  <c r="D89" i="106"/>
  <c r="D90" i="106"/>
  <c r="D87" i="106"/>
  <c r="B88" i="106"/>
  <c r="B89" i="106"/>
  <c r="B90" i="106"/>
  <c r="B87" i="106"/>
  <c r="D79" i="106"/>
  <c r="D80" i="106"/>
  <c r="D81" i="106"/>
  <c r="D82" i="106"/>
  <c r="D83" i="106"/>
  <c r="D84" i="106"/>
  <c r="D78" i="106"/>
  <c r="B79" i="106"/>
  <c r="B80" i="106"/>
  <c r="B81" i="106"/>
  <c r="B82" i="106"/>
  <c r="B83" i="106"/>
  <c r="B84" i="106"/>
  <c r="B78" i="106"/>
  <c r="D57" i="106"/>
  <c r="D58" i="106"/>
  <c r="D56" i="106"/>
  <c r="B57" i="106"/>
  <c r="B58" i="106"/>
  <c r="B56" i="106"/>
  <c r="D61" i="106"/>
  <c r="B61" i="106"/>
  <c r="D52" i="106"/>
  <c r="D53" i="106"/>
  <c r="D51" i="106"/>
  <c r="B52" i="106"/>
  <c r="B53" i="106"/>
  <c r="B51" i="106"/>
  <c r="D46" i="106"/>
  <c r="D45" i="106"/>
  <c r="D40" i="106"/>
  <c r="D41" i="106"/>
  <c r="D42" i="106"/>
  <c r="D43" i="106"/>
  <c r="D44" i="106"/>
  <c r="D39" i="106"/>
  <c r="B40" i="106"/>
  <c r="B41" i="106"/>
  <c r="B42" i="106"/>
  <c r="B43" i="106"/>
  <c r="B44" i="106"/>
  <c r="B45" i="106"/>
  <c r="B46" i="106"/>
  <c r="B39" i="106"/>
  <c r="D33" i="106"/>
  <c r="D34" i="106"/>
  <c r="D35" i="106"/>
  <c r="D36" i="106"/>
  <c r="D32" i="106"/>
  <c r="B33" i="106"/>
  <c r="B34" i="106"/>
  <c r="B35" i="106"/>
  <c r="B36" i="106"/>
  <c r="B32" i="106"/>
  <c r="D25" i="106"/>
  <c r="D26" i="106"/>
  <c r="D27" i="106"/>
  <c r="D28" i="106"/>
  <c r="D29" i="106"/>
  <c r="D24" i="106"/>
  <c r="B25" i="106"/>
  <c r="B26" i="106"/>
  <c r="B27" i="106"/>
  <c r="B28" i="106"/>
  <c r="B29" i="106"/>
  <c r="B24" i="106"/>
  <c r="D15" i="106"/>
  <c r="D16" i="106"/>
  <c r="D17" i="106"/>
  <c r="D18" i="106"/>
  <c r="D19" i="106"/>
  <c r="D20" i="106"/>
  <c r="D21" i="106"/>
  <c r="D14" i="106"/>
  <c r="B15" i="106"/>
  <c r="B16" i="106"/>
  <c r="B17" i="106"/>
  <c r="B18" i="106"/>
  <c r="B19" i="106"/>
  <c r="B20" i="106"/>
  <c r="B21" i="106"/>
  <c r="B14" i="106"/>
  <c r="C32" i="123" l="1"/>
  <c r="E32" i="123" s="1"/>
  <c r="E29" i="123"/>
  <c r="B19" i="140"/>
  <c r="G84" i="144"/>
  <c r="G86" i="144" s="1"/>
  <c r="G73" i="144"/>
  <c r="G57" i="144"/>
  <c r="G62" i="144" s="1"/>
  <c r="G24" i="144"/>
  <c r="J60" i="106"/>
  <c r="D30" i="145" l="1"/>
  <c r="D32" i="145" s="1"/>
  <c r="D34" i="145" s="1"/>
  <c r="D37" i="145" s="1"/>
  <c r="D39" i="145" s="1"/>
  <c r="D40" i="145" s="1"/>
  <c r="G75" i="144"/>
  <c r="G88" i="144" s="1"/>
  <c r="G41" i="144"/>
  <c r="E118" i="109"/>
  <c r="E104" i="109"/>
  <c r="E91" i="109"/>
  <c r="E64" i="109"/>
  <c r="E50" i="109"/>
  <c r="E37" i="109"/>
  <c r="E24" i="109"/>
  <c r="E10" i="109"/>
  <c r="D195" i="106"/>
  <c r="D159" i="106"/>
  <c r="H60" i="106"/>
  <c r="E137" i="105"/>
  <c r="D120" i="106" l="1"/>
  <c r="D114" i="106"/>
  <c r="D91" i="106"/>
  <c r="D59" i="106"/>
  <c r="D54" i="106"/>
  <c r="D37" i="106"/>
  <c r="D175" i="106"/>
  <c r="F174" i="106"/>
  <c r="F175" i="106" s="1"/>
  <c r="F193" i="106"/>
  <c r="F192" i="106"/>
  <c r="F180" i="106"/>
  <c r="F179" i="106"/>
  <c r="F104" i="106" l="1"/>
  <c r="F105" i="106"/>
  <c r="F106" i="106"/>
  <c r="F107" i="106"/>
  <c r="F108" i="106"/>
  <c r="E203" i="106" l="1"/>
  <c r="D53" i="105"/>
  <c r="C118" i="109"/>
  <c r="C104" i="109"/>
  <c r="C91" i="109"/>
  <c r="C77" i="109"/>
  <c r="C79" i="140"/>
  <c r="B99" i="140"/>
  <c r="B96" i="140"/>
  <c r="B95" i="140"/>
  <c r="B91" i="140"/>
  <c r="B90" i="140"/>
  <c r="B89" i="140"/>
  <c r="B88" i="140"/>
  <c r="B87" i="140"/>
  <c r="B86" i="140"/>
  <c r="B85" i="140"/>
  <c r="B84" i="140"/>
  <c r="B83" i="140"/>
  <c r="B82" i="140"/>
  <c r="B81" i="140"/>
  <c r="B78" i="140"/>
  <c r="B77" i="140"/>
  <c r="B74" i="140"/>
  <c r="B73" i="140"/>
  <c r="B72" i="140"/>
  <c r="B71" i="140"/>
  <c r="B68" i="140"/>
  <c r="B67" i="140"/>
  <c r="B66" i="140"/>
  <c r="B65" i="140"/>
  <c r="B64" i="140"/>
  <c r="B63" i="140"/>
  <c r="B62" i="140"/>
  <c r="B59" i="140"/>
  <c r="B56" i="140"/>
  <c r="B55" i="140"/>
  <c r="B54" i="140"/>
  <c r="B51" i="140"/>
  <c r="B50" i="140"/>
  <c r="B49" i="140"/>
  <c r="B46" i="140"/>
  <c r="B45" i="140"/>
  <c r="B44" i="140"/>
  <c r="C64" i="109" s="1"/>
  <c r="B43" i="140"/>
  <c r="C50" i="109" s="1"/>
  <c r="B42" i="140"/>
  <c r="B41" i="140"/>
  <c r="B40" i="140"/>
  <c r="B39" i="140"/>
  <c r="B36" i="140"/>
  <c r="B35" i="140"/>
  <c r="B34" i="140"/>
  <c r="B33" i="140"/>
  <c r="B32" i="140"/>
  <c r="B29" i="140"/>
  <c r="B28" i="140"/>
  <c r="B27" i="140"/>
  <c r="B26" i="140"/>
  <c r="B25" i="140"/>
  <c r="B24" i="140"/>
  <c r="B21" i="140"/>
  <c r="B20" i="140"/>
  <c r="B18" i="140"/>
  <c r="B17" i="140"/>
  <c r="C37" i="109" s="1"/>
  <c r="B16" i="140"/>
  <c r="C24" i="109" s="1"/>
  <c r="B15" i="140"/>
  <c r="B14" i="140"/>
  <c r="C10" i="109" s="1"/>
  <c r="F200" i="106"/>
  <c r="F201" i="106" s="1"/>
  <c r="F171" i="106"/>
  <c r="F194" i="106"/>
  <c r="F191" i="106"/>
  <c r="F197" i="106"/>
  <c r="F198" i="106" s="1"/>
  <c r="F185" i="106"/>
  <c r="F183" i="106"/>
  <c r="F178" i="106"/>
  <c r="F169" i="106"/>
  <c r="F168" i="106"/>
  <c r="F162" i="106"/>
  <c r="F163" i="106"/>
  <c r="F164" i="106"/>
  <c r="F165" i="106"/>
  <c r="F161" i="106"/>
  <c r="F153" i="106"/>
  <c r="F154" i="106"/>
  <c r="F155" i="106"/>
  <c r="F156" i="106"/>
  <c r="F157" i="106"/>
  <c r="F158" i="106"/>
  <c r="F144" i="106"/>
  <c r="F145" i="106"/>
  <c r="F146" i="106"/>
  <c r="F147" i="106"/>
  <c r="F148" i="106"/>
  <c r="F188" i="106"/>
  <c r="F189" i="106" s="1"/>
  <c r="F140" i="106"/>
  <c r="F141" i="106" s="1"/>
  <c r="F137" i="106"/>
  <c r="F136" i="106"/>
  <c r="J77" i="106"/>
  <c r="E132" i="109"/>
  <c r="C132" i="109"/>
  <c r="F109" i="106"/>
  <c r="F110" i="106"/>
  <c r="F111" i="106"/>
  <c r="F112" i="106"/>
  <c r="F113" i="106"/>
  <c r="F118" i="106"/>
  <c r="F119" i="106"/>
  <c r="F117" i="106"/>
  <c r="F103" i="106"/>
  <c r="F98" i="106"/>
  <c r="F99" i="106"/>
  <c r="F100" i="106"/>
  <c r="F101" i="106"/>
  <c r="F102" i="106"/>
  <c r="F177" i="106" l="1"/>
  <c r="F181" i="106" s="1"/>
  <c r="D181" i="106"/>
  <c r="F152" i="106"/>
  <c r="F159" i="106" s="1"/>
  <c r="D172" i="106"/>
  <c r="D186" i="106"/>
  <c r="F184" i="106"/>
  <c r="F186" i="106" s="1"/>
  <c r="J39" i="106"/>
  <c r="F170" i="106"/>
  <c r="F172" i="106" s="1"/>
  <c r="F195" i="106"/>
  <c r="F166" i="106"/>
  <c r="F138" i="106"/>
  <c r="D166" i="106"/>
  <c r="D138" i="106"/>
  <c r="J19" i="106"/>
  <c r="F116" i="106"/>
  <c r="D30" i="106"/>
  <c r="D85" i="106"/>
  <c r="D22" i="106"/>
  <c r="D47" i="106"/>
  <c r="J31" i="106" l="1"/>
  <c r="F143" i="106"/>
  <c r="F150" i="106" s="1"/>
  <c r="F203" i="106" s="1"/>
  <c r="D150" i="106"/>
  <c r="E133" i="105" l="1"/>
  <c r="L76" i="106" l="1"/>
  <c r="F71" i="106" l="1"/>
  <c r="F70" i="106"/>
  <c r="F72" i="106" l="1"/>
  <c r="F46" i="106"/>
  <c r="F16" i="106" l="1"/>
  <c r="D201" i="106"/>
  <c r="D198" i="106"/>
  <c r="D189" i="106"/>
  <c r="D141" i="106"/>
  <c r="D123" i="106"/>
  <c r="F120" i="106"/>
  <c r="D95" i="106"/>
  <c r="F94" i="106"/>
  <c r="F93" i="106"/>
  <c r="F89" i="106"/>
  <c r="F88" i="106"/>
  <c r="F87" i="106"/>
  <c r="F84" i="106"/>
  <c r="F83" i="106"/>
  <c r="F82" i="106"/>
  <c r="F81" i="106"/>
  <c r="F80" i="106"/>
  <c r="F79" i="106"/>
  <c r="F78" i="106"/>
  <c r="J80" i="106"/>
  <c r="F76" i="106"/>
  <c r="F74" i="106"/>
  <c r="J72" i="106"/>
  <c r="L71" i="106"/>
  <c r="F68" i="106"/>
  <c r="L70" i="106"/>
  <c r="F64" i="106"/>
  <c r="L66" i="106"/>
  <c r="D62" i="106"/>
  <c r="J64" i="106"/>
  <c r="F61" i="106"/>
  <c r="L63" i="106"/>
  <c r="J61" i="106"/>
  <c r="F58" i="106"/>
  <c r="F57" i="106"/>
  <c r="F56" i="106"/>
  <c r="L58" i="106"/>
  <c r="L56" i="106"/>
  <c r="F53" i="106"/>
  <c r="F52" i="106"/>
  <c r="L54" i="106"/>
  <c r="F51" i="106"/>
  <c r="L52" i="106"/>
  <c r="F49" i="106"/>
  <c r="L48" i="106"/>
  <c r="F44" i="106"/>
  <c r="L46" i="106"/>
  <c r="F42" i="106"/>
  <c r="L44" i="106"/>
  <c r="F41" i="106"/>
  <c r="F40" i="106"/>
  <c r="J42" i="106"/>
  <c r="F39" i="106"/>
  <c r="L41" i="106"/>
  <c r="D133" i="105" s="1"/>
  <c r="F36" i="106"/>
  <c r="L38" i="106"/>
  <c r="F35" i="106"/>
  <c r="L37" i="106"/>
  <c r="F34" i="106"/>
  <c r="L36" i="106"/>
  <c r="F33" i="106"/>
  <c r="F32" i="106"/>
  <c r="L33" i="106"/>
  <c r="F29" i="106"/>
  <c r="F28" i="106"/>
  <c r="F27" i="106"/>
  <c r="L26" i="106"/>
  <c r="F26" i="106"/>
  <c r="L25" i="106"/>
  <c r="F25" i="106"/>
  <c r="L24" i="106"/>
  <c r="F24" i="106"/>
  <c r="L23" i="106"/>
  <c r="F21" i="106"/>
  <c r="F20" i="106"/>
  <c r="F19" i="106"/>
  <c r="L18" i="106"/>
  <c r="F18" i="106"/>
  <c r="L17" i="106"/>
  <c r="F17" i="106"/>
  <c r="L16" i="106"/>
  <c r="F15" i="106"/>
  <c r="L14" i="106"/>
  <c r="F133" i="105"/>
  <c r="F135" i="105" s="1"/>
  <c r="C133" i="105"/>
  <c r="D203" i="106" l="1"/>
  <c r="E134" i="105"/>
  <c r="L72" i="106"/>
  <c r="D134" i="105"/>
  <c r="C135" i="105"/>
  <c r="F59" i="106"/>
  <c r="F95" i="106"/>
  <c r="L42" i="106"/>
  <c r="F37" i="106"/>
  <c r="L64" i="106"/>
  <c r="D125" i="106"/>
  <c r="F62" i="106"/>
  <c r="L35" i="106"/>
  <c r="L39" i="106" s="1"/>
  <c r="F85" i="106"/>
  <c r="F54" i="106"/>
  <c r="F30" i="106"/>
  <c r="F43" i="106"/>
  <c r="L15" i="106"/>
  <c r="L19" i="106" s="1"/>
  <c r="L22" i="106"/>
  <c r="F14" i="106"/>
  <c r="L21" i="106"/>
  <c r="L27" i="106"/>
  <c r="J84" i="106" l="1"/>
  <c r="D135" i="105"/>
  <c r="E135" i="105"/>
  <c r="F22" i="106"/>
  <c r="G12" i="144" s="1"/>
  <c r="G20" i="144" s="1"/>
  <c r="G26" i="144" s="1"/>
  <c r="G43" i="144" s="1"/>
  <c r="G90" i="144" s="1"/>
  <c r="L31" i="106"/>
  <c r="F97" i="106"/>
  <c r="C25" i="63"/>
  <c r="D29" i="88"/>
  <c r="C29" i="88"/>
  <c r="D14" i="88"/>
  <c r="D16" i="88" s="1"/>
  <c r="C14" i="88"/>
  <c r="C31" i="88"/>
  <c r="C16" i="88"/>
  <c r="D31" i="88"/>
  <c r="D12" i="85"/>
  <c r="D14" i="85"/>
  <c r="C12" i="85"/>
  <c r="C14" i="85" s="1"/>
  <c r="F42" i="83"/>
  <c r="E42" i="83"/>
  <c r="D42" i="83"/>
  <c r="C42" i="83"/>
  <c r="G41" i="83"/>
  <c r="G40" i="83"/>
  <c r="G39" i="83"/>
  <c r="G42" i="83" s="1"/>
  <c r="G38" i="83"/>
  <c r="G37" i="83"/>
  <c r="F34" i="83"/>
  <c r="F43" i="83" s="1"/>
  <c r="E34" i="83"/>
  <c r="D34" i="83"/>
  <c r="C34" i="83"/>
  <c r="G33" i="83"/>
  <c r="G32" i="83"/>
  <c r="G31" i="83"/>
  <c r="G30" i="83"/>
  <c r="G29" i="83"/>
  <c r="F20" i="83"/>
  <c r="F21" i="83" s="1"/>
  <c r="E20" i="83"/>
  <c r="D20" i="83"/>
  <c r="C20" i="83"/>
  <c r="G19" i="83"/>
  <c r="G18" i="83"/>
  <c r="G17" i="83"/>
  <c r="G16" i="83"/>
  <c r="G15" i="83"/>
  <c r="G20" i="83" s="1"/>
  <c r="F12" i="83"/>
  <c r="E12" i="83"/>
  <c r="E21" i="83"/>
  <c r="D12" i="83"/>
  <c r="D21" i="83" s="1"/>
  <c r="C12" i="83"/>
  <c r="C21" i="83" s="1"/>
  <c r="G11" i="83"/>
  <c r="G10" i="83"/>
  <c r="G9" i="83"/>
  <c r="G8" i="83"/>
  <c r="G7" i="83"/>
  <c r="A4" i="83"/>
  <c r="G18" i="79"/>
  <c r="F18" i="79"/>
  <c r="D18" i="79"/>
  <c r="C18" i="79"/>
  <c r="H17" i="79"/>
  <c r="E17" i="79"/>
  <c r="H16" i="79"/>
  <c r="E16" i="79"/>
  <c r="H15" i="79"/>
  <c r="H18" i="79" s="1"/>
  <c r="E15" i="79"/>
  <c r="E18" i="79" s="1"/>
  <c r="E19" i="79" s="1"/>
  <c r="E21" i="79" s="1"/>
  <c r="H14" i="79"/>
  <c r="E14" i="79"/>
  <c r="G12" i="79"/>
  <c r="F12" i="79"/>
  <c r="D12" i="79"/>
  <c r="C12" i="79"/>
  <c r="H11" i="79"/>
  <c r="E11" i="79"/>
  <c r="H10" i="79"/>
  <c r="E10" i="79"/>
  <c r="H9" i="79"/>
  <c r="H12" i="79" s="1"/>
  <c r="E9" i="79"/>
  <c r="E12" i="79" s="1"/>
  <c r="H8" i="79"/>
  <c r="E8" i="79"/>
  <c r="D4" i="79"/>
  <c r="D43" i="83"/>
  <c r="C43" i="83"/>
  <c r="E43" i="83"/>
  <c r="G12" i="83"/>
  <c r="C19" i="79"/>
  <c r="D19" i="79"/>
  <c r="D20" i="63"/>
  <c r="C20" i="63"/>
  <c r="C22" i="63" s="1"/>
  <c r="D11" i="63"/>
  <c r="D22" i="63" s="1"/>
  <c r="C11" i="63"/>
  <c r="C3" i="63"/>
  <c r="I18" i="15"/>
  <c r="I19" i="15"/>
  <c r="I20" i="15"/>
  <c r="I21" i="15"/>
  <c r="E18" i="15"/>
  <c r="E19" i="15"/>
  <c r="E20" i="15"/>
  <c r="E21" i="15"/>
  <c r="H22" i="14"/>
  <c r="H23" i="14"/>
  <c r="H24" i="14"/>
  <c r="H26" i="14" s="1"/>
  <c r="H25" i="14"/>
  <c r="E22" i="14"/>
  <c r="E23" i="14"/>
  <c r="E24" i="14"/>
  <c r="E25" i="14"/>
  <c r="E21" i="14"/>
  <c r="H21" i="14"/>
  <c r="C5" i="41"/>
  <c r="C7" i="88"/>
  <c r="C22" i="88" s="1"/>
  <c r="D51" i="39"/>
  <c r="C51" i="39"/>
  <c r="C40" i="39"/>
  <c r="C52" i="39" s="1"/>
  <c r="C54" i="39" s="1"/>
  <c r="D40" i="39"/>
  <c r="D52" i="39" s="1"/>
  <c r="G13" i="41"/>
  <c r="F13" i="41"/>
  <c r="D13" i="41"/>
  <c r="C13" i="41"/>
  <c r="H12" i="41"/>
  <c r="H11" i="41"/>
  <c r="H10" i="41"/>
  <c r="H9" i="41"/>
  <c r="H13" i="41" s="1"/>
  <c r="H15" i="41" s="1"/>
  <c r="H8" i="41"/>
  <c r="E12" i="41"/>
  <c r="E11" i="41"/>
  <c r="E10" i="41"/>
  <c r="E13" i="41" s="1"/>
  <c r="E15" i="41" s="1"/>
  <c r="E9" i="41"/>
  <c r="E8" i="41"/>
  <c r="C24" i="40"/>
  <c r="F33" i="40"/>
  <c r="F35" i="40" s="1"/>
  <c r="D33" i="40"/>
  <c r="D35" i="40" s="1"/>
  <c r="F17" i="40"/>
  <c r="D17" i="40"/>
  <c r="D19" i="40" s="1"/>
  <c r="C28" i="39"/>
  <c r="D20" i="39"/>
  <c r="D21" i="39" s="1"/>
  <c r="D23" i="39" s="1"/>
  <c r="C20" i="39"/>
  <c r="C21" i="39" s="1"/>
  <c r="C23" i="39" s="1"/>
  <c r="D12" i="39"/>
  <c r="C12" i="39"/>
  <c r="C5" i="39"/>
  <c r="H14" i="38"/>
  <c r="H13" i="38"/>
  <c r="H12" i="38"/>
  <c r="H11" i="38"/>
  <c r="H15" i="38" s="1"/>
  <c r="H17" i="38" s="1"/>
  <c r="H10" i="38"/>
  <c r="H9" i="38"/>
  <c r="E14" i="38"/>
  <c r="E13" i="38"/>
  <c r="E12" i="38"/>
  <c r="E11" i="38"/>
  <c r="E10" i="38"/>
  <c r="E9" i="38"/>
  <c r="E15" i="38" s="1"/>
  <c r="E17" i="38" s="1"/>
  <c r="G15" i="38"/>
  <c r="F15" i="38"/>
  <c r="D15" i="38"/>
  <c r="C15" i="38"/>
  <c r="C6" i="38"/>
  <c r="G12" i="37"/>
  <c r="F12" i="37"/>
  <c r="H11" i="37"/>
  <c r="H10" i="37"/>
  <c r="H9" i="37"/>
  <c r="H8" i="37"/>
  <c r="H7" i="37"/>
  <c r="D12" i="37"/>
  <c r="C12" i="37"/>
  <c r="E11" i="37"/>
  <c r="E10" i="37"/>
  <c r="E9" i="37"/>
  <c r="E8" i="37"/>
  <c r="E7" i="37"/>
  <c r="C4" i="37"/>
  <c r="K24" i="29"/>
  <c r="K6" i="29"/>
  <c r="Q36" i="29"/>
  <c r="P36" i="29"/>
  <c r="O36" i="29"/>
  <c r="N36" i="29"/>
  <c r="S35" i="29"/>
  <c r="R35" i="29"/>
  <c r="S34" i="29"/>
  <c r="S36" i="29"/>
  <c r="R34" i="29"/>
  <c r="S33" i="29"/>
  <c r="R33" i="29"/>
  <c r="Q29" i="29"/>
  <c r="P29" i="29"/>
  <c r="O29" i="29"/>
  <c r="N29" i="29"/>
  <c r="S28" i="29"/>
  <c r="S29" i="29" s="1"/>
  <c r="R28" i="29"/>
  <c r="S27" i="29"/>
  <c r="R27" i="29"/>
  <c r="R29" i="29"/>
  <c r="S26" i="29"/>
  <c r="R26" i="29"/>
  <c r="Q18" i="29"/>
  <c r="P18" i="29"/>
  <c r="O18" i="29"/>
  <c r="N18" i="29"/>
  <c r="S17" i="29"/>
  <c r="S18" i="29" s="1"/>
  <c r="S41" i="29" s="1"/>
  <c r="R17" i="29"/>
  <c r="S16" i="29"/>
  <c r="R16" i="29"/>
  <c r="R18" i="29" s="1"/>
  <c r="S15" i="29"/>
  <c r="R15" i="29"/>
  <c r="Q11" i="29"/>
  <c r="P11" i="29"/>
  <c r="O11" i="29"/>
  <c r="N11" i="29"/>
  <c r="S10" i="29"/>
  <c r="R10" i="29"/>
  <c r="R11" i="29" s="1"/>
  <c r="S9" i="29"/>
  <c r="S11" i="29" s="1"/>
  <c r="R9" i="29"/>
  <c r="S8" i="29"/>
  <c r="R8" i="29"/>
  <c r="G36" i="29"/>
  <c r="F36" i="29"/>
  <c r="E36" i="29"/>
  <c r="D36" i="29"/>
  <c r="I35" i="29"/>
  <c r="H35" i="29"/>
  <c r="H36" i="29" s="1"/>
  <c r="I34" i="29"/>
  <c r="I36" i="29"/>
  <c r="H34" i="29"/>
  <c r="I33" i="29"/>
  <c r="H33" i="29"/>
  <c r="A24" i="29"/>
  <c r="I28" i="29"/>
  <c r="H28" i="29"/>
  <c r="I27" i="29"/>
  <c r="I29" i="29" s="1"/>
  <c r="H27" i="29"/>
  <c r="I26" i="29"/>
  <c r="H26" i="29"/>
  <c r="G29" i="29"/>
  <c r="F29" i="29"/>
  <c r="E29" i="29"/>
  <c r="D29" i="29"/>
  <c r="A6" i="29"/>
  <c r="G18" i="29"/>
  <c r="F18" i="29"/>
  <c r="E18" i="29"/>
  <c r="D18" i="29"/>
  <c r="I17" i="29"/>
  <c r="I18" i="29" s="1"/>
  <c r="I41" i="29" s="1"/>
  <c r="H17" i="29"/>
  <c r="I16" i="29"/>
  <c r="H16" i="29"/>
  <c r="H18" i="29" s="1"/>
  <c r="I15" i="29"/>
  <c r="H15" i="29"/>
  <c r="H10" i="29"/>
  <c r="H9" i="29"/>
  <c r="H11" i="29" s="1"/>
  <c r="H8" i="29"/>
  <c r="I10" i="29"/>
  <c r="I9" i="29"/>
  <c r="I11" i="29" s="1"/>
  <c r="I40" i="29" s="1"/>
  <c r="I8" i="29"/>
  <c r="G11" i="29"/>
  <c r="F11" i="29"/>
  <c r="E11" i="29"/>
  <c r="D11" i="29"/>
  <c r="H29" i="29"/>
  <c r="R36" i="29"/>
  <c r="F19" i="40"/>
  <c r="H12" i="37"/>
  <c r="D54" i="39"/>
  <c r="H14" i="37"/>
  <c r="D24" i="63"/>
  <c r="F12" i="16"/>
  <c r="E12" i="16"/>
  <c r="C5" i="16"/>
  <c r="D12" i="16"/>
  <c r="C12" i="16"/>
  <c r="E35" i="15"/>
  <c r="H39" i="15"/>
  <c r="G39" i="15"/>
  <c r="D39" i="15"/>
  <c r="C39" i="15"/>
  <c r="I38" i="15"/>
  <c r="E38" i="15"/>
  <c r="I37" i="15"/>
  <c r="E37" i="15"/>
  <c r="I36" i="15"/>
  <c r="E36" i="15"/>
  <c r="E28" i="15"/>
  <c r="H32" i="15"/>
  <c r="G32" i="15"/>
  <c r="D32" i="15"/>
  <c r="C32" i="15"/>
  <c r="I31" i="15"/>
  <c r="E31" i="15"/>
  <c r="I30" i="15"/>
  <c r="E30" i="15"/>
  <c r="I29" i="15"/>
  <c r="E29" i="15"/>
  <c r="H22" i="15"/>
  <c r="G22" i="15"/>
  <c r="I17" i="15"/>
  <c r="I22" i="15"/>
  <c r="I41" i="15" s="1"/>
  <c r="I43" i="15" s="1"/>
  <c r="E17" i="15"/>
  <c r="D22" i="15"/>
  <c r="C22" i="15"/>
  <c r="D14" i="15"/>
  <c r="H10" i="15"/>
  <c r="G10" i="15"/>
  <c r="I9" i="15"/>
  <c r="I8" i="15"/>
  <c r="I7" i="15"/>
  <c r="E9" i="15"/>
  <c r="E10" i="15" s="1"/>
  <c r="E8" i="15"/>
  <c r="E7" i="15"/>
  <c r="E6" i="15"/>
  <c r="D10" i="15"/>
  <c r="D41" i="15" s="1"/>
  <c r="C10" i="15"/>
  <c r="G26" i="14"/>
  <c r="F26" i="14"/>
  <c r="D26" i="14"/>
  <c r="C26" i="14"/>
  <c r="D4" i="14"/>
  <c r="G18" i="14"/>
  <c r="F18" i="14"/>
  <c r="D18" i="14"/>
  <c r="C18" i="14"/>
  <c r="H17" i="14"/>
  <c r="E17" i="14"/>
  <c r="H16" i="14"/>
  <c r="E16" i="14"/>
  <c r="H15" i="14"/>
  <c r="E15" i="14"/>
  <c r="H14" i="14"/>
  <c r="E14" i="14"/>
  <c r="G12" i="14"/>
  <c r="F12" i="14"/>
  <c r="D12" i="14"/>
  <c r="C12" i="14"/>
  <c r="H11" i="14"/>
  <c r="E11" i="14"/>
  <c r="H10" i="14"/>
  <c r="E10" i="14"/>
  <c r="H9" i="14"/>
  <c r="E9" i="14"/>
  <c r="H8" i="14"/>
  <c r="H12" i="14" s="1"/>
  <c r="E8" i="14"/>
  <c r="G17" i="13"/>
  <c r="F17" i="13"/>
  <c r="F18" i="13" s="1"/>
  <c r="H16" i="13"/>
  <c r="H15" i="13"/>
  <c r="H14" i="13"/>
  <c r="H13" i="13"/>
  <c r="H17" i="13" s="1"/>
  <c r="H18" i="13" s="1"/>
  <c r="H20" i="13" s="1"/>
  <c r="G11" i="13"/>
  <c r="F11" i="13"/>
  <c r="H10" i="13"/>
  <c r="H9" i="13"/>
  <c r="H11" i="13" s="1"/>
  <c r="H8" i="13"/>
  <c r="H7" i="13"/>
  <c r="D3" i="13"/>
  <c r="D17" i="13"/>
  <c r="C17" i="13"/>
  <c r="E16" i="13"/>
  <c r="E15" i="13"/>
  <c r="E14" i="13"/>
  <c r="E17" i="13" s="1"/>
  <c r="E18" i="13" s="1"/>
  <c r="E20" i="13" s="1"/>
  <c r="E13" i="13"/>
  <c r="E10" i="13"/>
  <c r="E9" i="13"/>
  <c r="E8" i="13"/>
  <c r="E7" i="13"/>
  <c r="D11" i="13"/>
  <c r="C11" i="13"/>
  <c r="I32" i="15"/>
  <c r="G18" i="13"/>
  <c r="E12" i="14"/>
  <c r="E18" i="14"/>
  <c r="I10" i="15"/>
  <c r="C18" i="13"/>
  <c r="C27" i="14"/>
  <c r="C41" i="15"/>
  <c r="G41" i="15"/>
  <c r="D18" i="13"/>
  <c r="D27" i="14"/>
  <c r="E32" i="15"/>
  <c r="I39" i="15"/>
  <c r="H41" i="15"/>
  <c r="D14" i="16"/>
  <c r="G27" i="14"/>
  <c r="F27" i="14"/>
  <c r="E11" i="13"/>
  <c r="C24" i="63"/>
  <c r="H18" i="14"/>
  <c r="J86" i="106" l="1"/>
  <c r="L83" i="106"/>
  <c r="C4" i="85"/>
  <c r="C7" i="40"/>
  <c r="E24" i="40"/>
  <c r="D5" i="39"/>
  <c r="F90" i="106"/>
  <c r="F114" i="106"/>
  <c r="D25" i="63"/>
  <c r="H27" i="14"/>
  <c r="H29" i="14" s="1"/>
  <c r="F5" i="41"/>
  <c r="D3" i="63"/>
  <c r="D28" i="39"/>
  <c r="E26" i="14"/>
  <c r="E27" i="14" s="1"/>
  <c r="E29" i="14" s="1"/>
  <c r="F19" i="79"/>
  <c r="E7" i="40"/>
  <c r="I6" i="15"/>
  <c r="E39" i="15"/>
  <c r="D7" i="88"/>
  <c r="D22" i="88" s="1"/>
  <c r="G4" i="14"/>
  <c r="S40" i="29"/>
  <c r="E12" i="37"/>
  <c r="E14" i="37" s="1"/>
  <c r="F4" i="37"/>
  <c r="F6" i="38"/>
  <c r="E22" i="15"/>
  <c r="I35" i="15"/>
  <c r="D4" i="85"/>
  <c r="H19" i="79"/>
  <c r="H21" i="79" s="1"/>
  <c r="G19" i="79"/>
  <c r="G34" i="83"/>
  <c r="G43" i="83" s="1"/>
  <c r="G45" i="83" s="1"/>
  <c r="G21" i="83"/>
  <c r="G23" i="83" s="1"/>
  <c r="L84" i="106" l="1"/>
  <c r="J92" i="106"/>
  <c r="I28" i="15"/>
  <c r="K13" i="29"/>
  <c r="A31" i="29"/>
  <c r="G3" i="13"/>
  <c r="A13" i="29"/>
  <c r="E5" i="16"/>
  <c r="A25" i="83"/>
  <c r="K31" i="29"/>
  <c r="G4" i="79"/>
  <c r="H14" i="15"/>
  <c r="L77" i="106"/>
  <c r="F91" i="106"/>
  <c r="E41" i="15"/>
  <c r="E43" i="15" s="1"/>
  <c r="L60" i="106" l="1"/>
  <c r="L61" i="106" s="1"/>
  <c r="F45" i="106" l="1"/>
  <c r="F47" i="106" s="1"/>
  <c r="L79" i="106" l="1"/>
  <c r="L80" i="106" s="1"/>
  <c r="K86" i="106"/>
  <c r="F122" i="106"/>
  <c r="F123" i="106" s="1"/>
  <c r="F125" i="106" s="1"/>
  <c r="E125" i="106"/>
  <c r="J91" i="106" l="1"/>
  <c r="L86" i="106"/>
  <c r="J90" i="106" s="1"/>
</calcChain>
</file>

<file path=xl/sharedStrings.xml><?xml version="1.0" encoding="utf-8"?>
<sst xmlns="http://schemas.openxmlformats.org/spreadsheetml/2006/main" count="1226" uniqueCount="518">
  <si>
    <t>TOTAL DE ACTIVOS</t>
  </si>
  <si>
    <t>Inventarios</t>
  </si>
  <si>
    <t>M$</t>
  </si>
  <si>
    <t>TOTAL DE PASIVOS</t>
  </si>
  <si>
    <t>Total</t>
  </si>
  <si>
    <t>Salud</t>
  </si>
  <si>
    <t>Ajustes</t>
  </si>
  <si>
    <t>Periodo Actual</t>
  </si>
  <si>
    <t>Consumo</t>
  </si>
  <si>
    <t>Microempresarios</t>
  </si>
  <si>
    <t>Fines Educacionales</t>
  </si>
  <si>
    <t>Mutuos Hipotecarios No Endosables</t>
  </si>
  <si>
    <t>Sub-Total (1)</t>
  </si>
  <si>
    <t>Trabajadores</t>
  </si>
  <si>
    <t>Pensionados</t>
  </si>
  <si>
    <t>Sub-Total (2)</t>
  </si>
  <si>
    <t>TOTAL (1) + (2)</t>
  </si>
  <si>
    <t>Saldo</t>
  </si>
  <si>
    <t xml:space="preserve">Monto Nominal </t>
  </si>
  <si>
    <t>Provisiones Incobrables</t>
  </si>
  <si>
    <t>NOTA 9 – COLOCACIONES DE CREDITO SOCIAL CORRIENTES (NETO)</t>
  </si>
  <si>
    <t>NOTA 10 – DEUDORES PREVISIONALES (NETO)</t>
  </si>
  <si>
    <t>Colocaciones Trabajadores</t>
  </si>
  <si>
    <t>Colocaciones Pensionados</t>
  </si>
  <si>
    <t>Otras Deudas</t>
  </si>
  <si>
    <t>Sub-Total (3)</t>
  </si>
  <si>
    <t>TOTAL (1) + (2) + (3)</t>
  </si>
  <si>
    <t>NOTA 11 – ACTIVOS POR MUTUOS HIPOTECARIOS ENDOSABLES</t>
  </si>
  <si>
    <t>a) Mutuos hipotecarios endosables (neto)</t>
  </si>
  <si>
    <t>N° de mutuos</t>
  </si>
  <si>
    <t>Monto (1)</t>
  </si>
  <si>
    <t>Provisión incobrabilidad y morosidad (2)</t>
  </si>
  <si>
    <t>Monto neto (3) = (1) – (2)</t>
  </si>
  <si>
    <t>Fines del Mutuo</t>
  </si>
  <si>
    <t xml:space="preserve"> Total</t>
  </si>
  <si>
    <t xml:space="preserve">Bienes Raíces </t>
  </si>
  <si>
    <t>Refinanciamiento</t>
  </si>
  <si>
    <t>11.1 Corrientes</t>
  </si>
  <si>
    <t>b) Documentos (cuentas) por cobrar</t>
  </si>
  <si>
    <t>Concepto</t>
  </si>
  <si>
    <t>c) Mutuos hipotecarios endosables en proceso de inscripción (neto)</t>
  </si>
  <si>
    <t>Sin trámite de inscripción en el CBR</t>
  </si>
  <si>
    <t>En proceso de inscripción en el CBR</t>
  </si>
  <si>
    <t>a) Mutuos hipotecarios endosables en garantía (neto)</t>
  </si>
  <si>
    <t>Provisión incobrabilidad y morosidad</t>
  </si>
  <si>
    <t>TOTAL</t>
  </si>
  <si>
    <t>Institución que está garantizando</t>
  </si>
  <si>
    <t xml:space="preserve"> N° de Mutuos </t>
  </si>
  <si>
    <t>Monto M$</t>
  </si>
  <si>
    <t>Periodo actual</t>
  </si>
  <si>
    <t>Periodo anterior</t>
  </si>
  <si>
    <t>11.2 No corrientes</t>
  </si>
  <si>
    <t>Periodo Anterior</t>
  </si>
  <si>
    <t>Sub-Total</t>
  </si>
  <si>
    <t>CONTROL  = 0</t>
  </si>
  <si>
    <t>COLOCACIONES DE CREDITO SOCIAL CORRIENTES (NETO)</t>
  </si>
  <si>
    <t>CONTROL</t>
  </si>
  <si>
    <t>Subtotal</t>
  </si>
  <si>
    <t>Ejercicio actual</t>
  </si>
  <si>
    <t>Ejercicio anterior</t>
  </si>
  <si>
    <t>Control = 0</t>
  </si>
  <si>
    <t>CONTROL = 0</t>
  </si>
  <si>
    <t>Activo</t>
  </si>
  <si>
    <t>Pasivo</t>
  </si>
  <si>
    <t>NOTA 20 – COLOCACIONES DE CREDITO SOCIAL NO CORRIENTES (NETO)</t>
  </si>
  <si>
    <t>NOTA 22 – PASIVOS POR MUTUOS HIPOTECARIOS ENDOSABLES</t>
  </si>
  <si>
    <t>a) Mutuos hipotecarios endosables por pagar:</t>
  </si>
  <si>
    <t>Personas naturales (1)</t>
  </si>
  <si>
    <t>Personas Jurídicas (2)</t>
  </si>
  <si>
    <t>Total (3) = (1) + (2)</t>
  </si>
  <si>
    <t>Fines del mutuo</t>
  </si>
  <si>
    <t>Tipo Acreedor</t>
  </si>
  <si>
    <t>Bienes Raíces</t>
  </si>
  <si>
    <t xml:space="preserve"> Refinanciamiento </t>
  </si>
  <si>
    <t xml:space="preserve">N° </t>
  </si>
  <si>
    <t>Monto  M$</t>
  </si>
  <si>
    <t>22.1 Corrientes</t>
  </si>
  <si>
    <t>b) Mutuos hipotecarios endosables por pagar en proceso de inscripción:</t>
  </si>
  <si>
    <t>Sin tramites de inscripción en CBR</t>
  </si>
  <si>
    <t>En proceso de inscripción en CBR</t>
  </si>
  <si>
    <t>22.2 No corrientes</t>
  </si>
  <si>
    <t>Obligaciones con bancos e instituciones financieras</t>
  </si>
  <si>
    <t>Obligaciones con instituciones públicas</t>
  </si>
  <si>
    <t>Obligaciones con el público</t>
  </si>
  <si>
    <t>Obligaciones por leasing</t>
  </si>
  <si>
    <t xml:space="preserve"> </t>
  </si>
  <si>
    <t>NOTA 25 – PROVISIONES POR CREDITO SOCIAL</t>
  </si>
  <si>
    <t>Fines educacionales</t>
  </si>
  <si>
    <t>Colocaciones (trabajadores)</t>
  </si>
  <si>
    <t>Colocaciones (pensionados)</t>
  </si>
  <si>
    <t>Mutuos hipotecarios endosables</t>
  </si>
  <si>
    <t>Mutuos hipotecarios no endosables</t>
  </si>
  <si>
    <t>Por mutuo hipotecario</t>
  </si>
  <si>
    <t>Estándar</t>
  </si>
  <si>
    <t>Por riesgo idiosincrático</t>
  </si>
  <si>
    <t>Por riesgo sistémico</t>
  </si>
  <si>
    <t>Otros (especificar)</t>
  </si>
  <si>
    <t>NOTA 29 – INGRESOS POR INTERESES Y REAJUSTES</t>
  </si>
  <si>
    <t xml:space="preserve"> Intereses </t>
  </si>
  <si>
    <t xml:space="preserve">Reajustes </t>
  </si>
  <si>
    <t>NOTA 30 – GASTOS POR INTERESES Y REAJUSTES</t>
  </si>
  <si>
    <t>Reajustes</t>
  </si>
  <si>
    <t xml:space="preserve"> TOTAL</t>
  </si>
  <si>
    <t>NOTA 31 – PRESTACIONES ADICIONALES</t>
  </si>
  <si>
    <t>Tipo de beneficio</t>
  </si>
  <si>
    <t>a) Ingresos</t>
  </si>
  <si>
    <t>b) Egresos</t>
  </si>
  <si>
    <t>NOTA 32 - INGRESOS Y GASTOS POR COMISIONES</t>
  </si>
  <si>
    <t xml:space="preserve"> N°  Operaciones</t>
  </si>
  <si>
    <t>b) Gastos</t>
  </si>
  <si>
    <t>NOTA 33 - PROVISION POR RIESGO DE CREDITO</t>
  </si>
  <si>
    <t>Generada en el ejercicio</t>
  </si>
  <si>
    <t>Reversada en el ejercicio</t>
  </si>
  <si>
    <t>NOTA 34 - OTROS INGRESOS Y GASTOS OPERACIONALES</t>
  </si>
  <si>
    <t>a) Otros ingresos operacionales</t>
  </si>
  <si>
    <t>Otros ingresos operaciones</t>
  </si>
  <si>
    <t>b) Otros gastos operacionales</t>
  </si>
  <si>
    <t>Otros gastos operaciones</t>
  </si>
  <si>
    <t>NOTA 37 (AUMENTO) DISMINUCION EN COLOCACIONES DE CREDITO SOCIAL</t>
  </si>
  <si>
    <t>Origen de los Ingresos</t>
  </si>
  <si>
    <t>Volver</t>
  </si>
  <si>
    <t>FLUJO DE EFECTIVO</t>
  </si>
  <si>
    <t>Resultado</t>
  </si>
  <si>
    <t>%</t>
  </si>
  <si>
    <t>Eventos sociales y culturales</t>
  </si>
  <si>
    <t>Talleres</t>
  </si>
  <si>
    <t>Turismo internacional</t>
  </si>
  <si>
    <t>Turismo nacional</t>
  </si>
  <si>
    <t>Recreación y formación</t>
  </si>
  <si>
    <t>Vacaciones y turismo</t>
  </si>
  <si>
    <t>Esparcimiento</t>
  </si>
  <si>
    <t>Asignaciones y beneficio</t>
  </si>
  <si>
    <t>Educación y capacitación</t>
  </si>
  <si>
    <t>Eventos</t>
  </si>
  <si>
    <t>Fiesta infantil</t>
  </si>
  <si>
    <t>Fondo solidario</t>
  </si>
  <si>
    <t>Asignaciones y beneficios</t>
  </si>
  <si>
    <t>Beneficios en salud</t>
  </si>
  <si>
    <t>Paseos grupales</t>
  </si>
  <si>
    <t>Comisiones seguros de desgravamen</t>
  </si>
  <si>
    <t>Ing administracion cartera securitizada</t>
  </si>
  <si>
    <t>Otros servicios financieros prestados</t>
  </si>
  <si>
    <t>TOTAL MUTUOS</t>
  </si>
  <si>
    <t>IR NOTA CREDITO SOCIAL</t>
  </si>
  <si>
    <t>(especificar)</t>
  </si>
  <si>
    <t>(Especificar)</t>
  </si>
  <si>
    <t>Comision por recaudacion</t>
  </si>
  <si>
    <t>Comision seguro plusvida</t>
  </si>
  <si>
    <t>Comision prohogar</t>
  </si>
  <si>
    <t xml:space="preserve">Deudores comerciales y otras cuentas </t>
  </si>
  <si>
    <t>por cobrar por vencer</t>
  </si>
  <si>
    <t>Con vencimiento menor de tres meses</t>
  </si>
  <si>
    <t>Con vencimiento entre Tres y Seis Meses</t>
  </si>
  <si>
    <t>Con vencimiento entre Seis y Doce Meses</t>
  </si>
  <si>
    <t>Con vencimiento Mayor a Doce Meses</t>
  </si>
  <si>
    <t>Total Deudores Comerciales por Vencer</t>
  </si>
  <si>
    <t>Deudores comerciales y otras cuentas por</t>
  </si>
  <si>
    <t>cobrar Vencidos y No pagados</t>
  </si>
  <si>
    <t>Total Deudores Comerciales Vencidos</t>
  </si>
  <si>
    <t>Total valor bruto</t>
  </si>
  <si>
    <t>CONTROL  CTE= 0</t>
  </si>
  <si>
    <t>CONTROL  NO CTE= 0</t>
  </si>
  <si>
    <t>Totales</t>
  </si>
  <si>
    <t>Sumaria de ACTIVOS</t>
  </si>
  <si>
    <t>B3-1</t>
  </si>
  <si>
    <t>Account</t>
  </si>
  <si>
    <t>5. 10   ACTIVOS</t>
  </si>
  <si>
    <t>5. 11   ACTIVO CORRIENTES</t>
  </si>
  <si>
    <t>5. 11.10.10   Efectivo y Equivalente al Efectivo</t>
  </si>
  <si>
    <t>5. 11.10.20   Otros Activos Financieros Corrientes</t>
  </si>
  <si>
    <t>5. 11.10.30   Otros Activos No Financieros Corrientes</t>
  </si>
  <si>
    <t>5. 11.10.40   Deudores Comerciales y Otras Cuentas por Cobrar</t>
  </si>
  <si>
    <t>5. 11.10.70.1   Cuentas por Cobrar a Entidades Relacionadas Corrie</t>
  </si>
  <si>
    <t>5. 11.10.80   Inventario</t>
  </si>
  <si>
    <t>5. 11.10.90   Activos por Impuestos Corrientes</t>
  </si>
  <si>
    <t>5. 11.20.20   Activos Clasificados No Corrientes para la venta</t>
  </si>
  <si>
    <t>5. 13   ACTIVOS NO CORRIENTES</t>
  </si>
  <si>
    <t>5. 13.10.10   Otros Activos Financieros No Corrientes</t>
  </si>
  <si>
    <t>5. 13.10.20   Otros Activos no Financieros No Corrientes</t>
  </si>
  <si>
    <t>5. 13.10.30   Derechos Por Cobrar no Corrientes</t>
  </si>
  <si>
    <t>5. 13.10.40   CXC Entidades Relacionadas no Corrientes</t>
  </si>
  <si>
    <t>5. 13.10.60   Activos Intangibles</t>
  </si>
  <si>
    <t>5. 13.10.70   Propiedad, Planta y Equipo</t>
  </si>
  <si>
    <t>5. 13.10.90   Activos por Impuestos Diferidos</t>
  </si>
  <si>
    <t>5. 20   PASIVOS</t>
  </si>
  <si>
    <t>5. 21   PASIVOS CORRIENTES</t>
  </si>
  <si>
    <t>5. 21.10.10   Otros Pasivos Financieros Corrientes</t>
  </si>
  <si>
    <t>5. 21.10.20   CxP comerciales y otras CXP</t>
  </si>
  <si>
    <t>5. 21.10.50   CxP a Entidades Relacionadas</t>
  </si>
  <si>
    <t>5. 21.10.60   Otras Provisiones Corrientes</t>
  </si>
  <si>
    <t>5. 21.10.70   Pasivos por Impuestos Corrientes</t>
  </si>
  <si>
    <t>5. 21.10.80   Prov. Corrientes por beneficio a los empleados</t>
  </si>
  <si>
    <t>5. 21.10.90   Otros Pasivos no Financieros Corrientes</t>
  </si>
  <si>
    <t>5. 21.20.10.1   Pasivos Mantenidos para la Venta</t>
  </si>
  <si>
    <t>5. 22   PASIVOS NO CORRIENTES</t>
  </si>
  <si>
    <t>5. 22.10.00   Otros Pasivos Financieros No Corrientes</t>
  </si>
  <si>
    <t>5. 22.20.00   Otras CxP No Corrientes</t>
  </si>
  <si>
    <t>5. 22.30.00   CxP a Entidades Relacionadas No Corrientes</t>
  </si>
  <si>
    <t>5. 22.40.00   Otras Provisiones a Largo Plazo</t>
  </si>
  <si>
    <t>5. 22.50.00   Pasivos por Impuestos Diferidos</t>
  </si>
  <si>
    <t>5. 22.60.00   Prov. No Corritentes por Beneficio a los Empleados</t>
  </si>
  <si>
    <t>5. 22.70.00   Otras Provisiones No Financieros No Corrientes</t>
  </si>
  <si>
    <t>5. 24   PATRIMONIO</t>
  </si>
  <si>
    <t>5. 24.10.00   Capital Emitido</t>
  </si>
  <si>
    <t>5. 24.40.00   Otras reservas</t>
  </si>
  <si>
    <t>5. 24.52.00   Utilidades acumuladas</t>
  </si>
  <si>
    <t>5. 31   RESULTADOS</t>
  </si>
  <si>
    <t>5. 31.11.11   INGRESOS POR ACTIVIDADES ORDINARIAS</t>
  </si>
  <si>
    <t>5. 31.11.12   COSTO DE VENTAS</t>
  </si>
  <si>
    <t>5. 31.11.20   OTROS GASTOS POR NATURALEZA</t>
  </si>
  <si>
    <t>5. 31.12.10   GASTOS POR BENEFICIOS A LOS EMPLEADOS</t>
  </si>
  <si>
    <t>5. 31.12.20   GASTOS POR DEPRECIACION Y AMORTIZACION</t>
  </si>
  <si>
    <t>5. 31.12.30   OTRAS GANANCIAS O PERDIDAS</t>
  </si>
  <si>
    <t>5. 31.12.50   INGRESOS FINANCIEROS</t>
  </si>
  <si>
    <t>5. 31.12.60   COSTOS FINANCIEROS (menos)</t>
  </si>
  <si>
    <t>5. 31.12.70   DETERIORO CUENTAS POR COBRAR (menos)</t>
  </si>
  <si>
    <t>5. 31.12.80   RESULTADOS POR UNIDADES DE REAJUSTE</t>
  </si>
  <si>
    <t>5. 31.12.90   DIFERENCIA DE CAMBIO</t>
  </si>
  <si>
    <t>5. 31.20.00   IMPUESTO A LA RENTA</t>
  </si>
  <si>
    <t>Cuentas</t>
  </si>
  <si>
    <t>Pérdida</t>
  </si>
  <si>
    <t>Ganancia</t>
  </si>
  <si>
    <t>Utilidad o (pérdida del ejercicio)</t>
  </si>
  <si>
    <t>Colegio de Contadores de Chile A.G.</t>
  </si>
  <si>
    <t>Ajuste</t>
  </si>
  <si>
    <t>Prelim</t>
  </si>
  <si>
    <t>2-1-01-001 Préstamos bancarios</t>
  </si>
  <si>
    <t>1-1-01-002 Caja Moneda Extranjera</t>
  </si>
  <si>
    <t>2-1-01-002 L.C. Operacional Banco Santander</t>
  </si>
  <si>
    <t>1-1-01-003 Fondo Fijo</t>
  </si>
  <si>
    <t>2-1-01-003 Obligación Banco Santander</t>
  </si>
  <si>
    <t>1-1-03-002 Banco Santander</t>
  </si>
  <si>
    <t>2-1-01-004 Obligaciones por leasing</t>
  </si>
  <si>
    <t>1-1-03-002 Banco Chile moneda Extranjera</t>
  </si>
  <si>
    <t>2-1-01-005 Intereses Diferidos por Leasing</t>
  </si>
  <si>
    <t>1-1-03-007 Efectivo en transito</t>
  </si>
  <si>
    <t>1-1-04-002 Depósitos a Plazo vencimiento 30 días</t>
  </si>
  <si>
    <t>2-1-03-001 Acreedores</t>
  </si>
  <si>
    <t>2-1-03-002 Proveedores</t>
  </si>
  <si>
    <t>2-1-03-004 Provisión Gastos de Arriendo oficina</t>
  </si>
  <si>
    <t>2-1-03-005 Provisión Servicios de Auditoria</t>
  </si>
  <si>
    <t>2-1-04-001 Provisión de Vacaciones</t>
  </si>
  <si>
    <t>1-1-05-007 Forward USD</t>
  </si>
  <si>
    <t>1-1-06-001 Garantías Otorgadas</t>
  </si>
  <si>
    <t>2-1-05-001 Provisión Terremoto</t>
  </si>
  <si>
    <t>1-1-06-002 Boletas en Garantias</t>
  </si>
  <si>
    <t>1-1-06-003 Gastos Anticipados por Arriendos Anticipados</t>
  </si>
  <si>
    <t>2-1-05-003 Provisión Tipo Comercial</t>
  </si>
  <si>
    <t>1-1-06-004 Gastos Anticipados Acceso a Internet</t>
  </si>
  <si>
    <t>2-1-05-004 Provisión Medioambiental</t>
  </si>
  <si>
    <t>1-1-06-005 Gastos Anticipados Correo</t>
  </si>
  <si>
    <t>2-1-07-001 Provisión Impuesto a la Renta</t>
  </si>
  <si>
    <t>1-1-09-002 Documentos por Cobrar</t>
  </si>
  <si>
    <t>1-1-09-004 Documentos Protestados</t>
  </si>
  <si>
    <t>1-1-09-005 Fondos por Rendir</t>
  </si>
  <si>
    <t>1-1-09-006 Clientes</t>
  </si>
  <si>
    <t>1-1-09-007 Deterioro Acumulado de Cuentas por Cobrar</t>
  </si>
  <si>
    <t>1-1-09-008 Anticipos de Deudores</t>
  </si>
  <si>
    <t>1-1-15-001 Pagos Provisionales Mensuales</t>
  </si>
  <si>
    <t>1-1-15-002 Crédito Activo Fijo</t>
  </si>
  <si>
    <t>2-2-09-001 Pasivos por Impuestos diferidos</t>
  </si>
  <si>
    <t>1-1-15-003 Crédito Sence</t>
  </si>
  <si>
    <t>2-2-08-001 Provisión Indemnizaciones años de servicios</t>
  </si>
  <si>
    <t>1-1-13-001 Animales Vivos</t>
  </si>
  <si>
    <t>5. 11.20.10   Activos Biologicos Corrientes</t>
  </si>
  <si>
    <t>2-3-01-002 Revalorización Capital Propio</t>
  </si>
  <si>
    <t>2-3-01-003 Ganancias (pérdidas) acumuladas</t>
  </si>
  <si>
    <t>5. 24.54.00   Utilidad (pérdida) del ejercicio</t>
  </si>
  <si>
    <t>5. 13.10.50   Inversiones por el metodo de la participación</t>
  </si>
  <si>
    <t>1-2-03-001 Software Contable</t>
  </si>
  <si>
    <t>1-2-03-002 Derechos de Agua</t>
  </si>
  <si>
    <t>Control Activo - Pasivos</t>
  </si>
  <si>
    <t>1-2-03-003 Servidumbre de Paso</t>
  </si>
  <si>
    <t>1-2-03-004 Marca Colegio de Contadores</t>
  </si>
  <si>
    <t>1-2-05-001 Plusvalia</t>
  </si>
  <si>
    <t>1-2-05-002 Amortización Plusvalia</t>
  </si>
  <si>
    <t>5. 13.10.65   Plusvalia</t>
  </si>
  <si>
    <t>1-2-10-002 Muebles y Enseres</t>
  </si>
  <si>
    <t>1-2-10-004 Edificaciones</t>
  </si>
  <si>
    <t>1-2-10-006 Otras Máquinas y Equipos</t>
  </si>
  <si>
    <t>1-2-10-007 Terrenos</t>
  </si>
  <si>
    <t>1-2-10-008 Dep. Acum. de Edificaciones</t>
  </si>
  <si>
    <t>1-2-10-011 Dep. Acum. de Muebles y Enseres</t>
  </si>
  <si>
    <t>1-2-10-012 Dep. Acum. de Otras Máquinas y Equipos</t>
  </si>
  <si>
    <t>1-2-15-001 Activos por Impuestos diferidos</t>
  </si>
  <si>
    <t>3-1-01-001 Ventas</t>
  </si>
  <si>
    <t>3-1-01-002 Descuentos Otorgados</t>
  </si>
  <si>
    <t>4-1-01-001 Costo de Venta</t>
  </si>
  <si>
    <t>4-1-03-001 Honorarios</t>
  </si>
  <si>
    <t>4-1-03-003 Servicios Básicos</t>
  </si>
  <si>
    <t>4-1-03-005 Publicidad</t>
  </si>
  <si>
    <t>4-1-03-006 Asesoría Contable</t>
  </si>
  <si>
    <t>4-1-03-007 Asesoría Legal</t>
  </si>
  <si>
    <t>4-1-02-001 Remuneraciones</t>
  </si>
  <si>
    <t>4-1-02-002 Gratificaciones</t>
  </si>
  <si>
    <t>4-1-02-004 Movilización</t>
  </si>
  <si>
    <t>4-1-02-005 Capacitación</t>
  </si>
  <si>
    <t>4-1-02-006 Vacaciones</t>
  </si>
  <si>
    <t>4-1-07-002 Depreciación Maquinarias y Equipos</t>
  </si>
  <si>
    <t>4-1-07-003 Depreciación Muebles y Enseres</t>
  </si>
  <si>
    <t>4-1-07-004 Depreciación Edificios</t>
  </si>
  <si>
    <t>4-1-07-005 Depreciación Edificios en Arriendo</t>
  </si>
  <si>
    <t>4-1-09-001 Interese y Multas sobre Impuestos</t>
  </si>
  <si>
    <t>4-1-09-002 Castigo Activos Fijos</t>
  </si>
  <si>
    <t>4-1-09-003 Venta de Activos Fijos</t>
  </si>
  <si>
    <t>4-1-13-003 Gastos Rechazados</t>
  </si>
  <si>
    <t>5. 31.12.40   GANANCIA INVERSIÓN EMPRESAS RELACIONADAS</t>
  </si>
  <si>
    <t>3-1-04-001 Intereses Ganados por Depositos a Plazo</t>
  </si>
  <si>
    <t>3-1-04-002 Intereses Ganados Fondos Mutuos</t>
  </si>
  <si>
    <t>4-1-10-001 Intereses Pagados por Préstamos</t>
  </si>
  <si>
    <t>4-1-10-002 Intereses Pagados por Leasing</t>
  </si>
  <si>
    <t>4-1-10-003 Intereses Pagados por Linea de Credito</t>
  </si>
  <si>
    <t>4-1-05-001 Deudores Incobrables</t>
  </si>
  <si>
    <t>4-1-20-001 Impuesto a La Renta</t>
  </si>
  <si>
    <t>5. 31.50.00  UTILIDAD O PÉRDIDA DEL EJERCICIO</t>
  </si>
  <si>
    <t>análisis</t>
  </si>
  <si>
    <t>ok</t>
  </si>
  <si>
    <t>revisar</t>
  </si>
  <si>
    <t>Detalle</t>
  </si>
  <si>
    <t>PCGA</t>
  </si>
  <si>
    <t>Fecha</t>
  </si>
  <si>
    <t>Debe</t>
  </si>
  <si>
    <t>Haber</t>
  </si>
  <si>
    <t>-</t>
  </si>
  <si>
    <t>Monto</t>
  </si>
  <si>
    <t>Materialidad</t>
  </si>
  <si>
    <t>Limite de Error Tolerable</t>
  </si>
  <si>
    <t>Umbral de Error</t>
  </si>
  <si>
    <t>Control de ajuste</t>
  </si>
  <si>
    <t>Utilidad antes de Impuesto</t>
  </si>
  <si>
    <t xml:space="preserve">1-1-09-003 Préstamos por Cambio de Residencia </t>
  </si>
  <si>
    <t xml:space="preserve">1-1-01-001 Caja </t>
  </si>
  <si>
    <t>1-1-04-003 Cuotas de Fondos Mutuos  180 días</t>
  </si>
  <si>
    <t xml:space="preserve">1-1-09-001 Cuentas por Cobrar </t>
  </si>
  <si>
    <t xml:space="preserve">1-1-12-001 Productos Terminados </t>
  </si>
  <si>
    <t xml:space="preserve">1-1-12-002 Existencias de Materias Primas </t>
  </si>
  <si>
    <t xml:space="preserve">1-1-12-003 Existencia de Productos Elaborados </t>
  </si>
  <si>
    <t xml:space="preserve">1-2-10-001 Maquinarias y Equipos </t>
  </si>
  <si>
    <t xml:space="preserve">1-2-10-003 Vehículos </t>
  </si>
  <si>
    <t xml:space="preserve">1-2-10-009 Dep. Acum. de Maquinarias y Equipos </t>
  </si>
  <si>
    <t xml:space="preserve">1-2-10-010 Dep. Acum. de Vehículos </t>
  </si>
  <si>
    <t xml:space="preserve">2-1-03-003 Provisión Gastos de luz, agua y telefono </t>
  </si>
  <si>
    <t>2-1-03-006 PPM por Pagar</t>
  </si>
  <si>
    <t xml:space="preserve">2-1-05-002 Provision por Juicios </t>
  </si>
  <si>
    <t xml:space="preserve">2-3-01-001 Capital </t>
  </si>
  <si>
    <t xml:space="preserve">4-1-02-003 Colación </t>
  </si>
  <si>
    <t>4-1-03-002 Gastos por Arriendos</t>
  </si>
  <si>
    <t>4-1-03-004 Gastos Arriendo Impresora</t>
  </si>
  <si>
    <t xml:space="preserve">4-1-12-004 Diferencia de Cambio </t>
  </si>
  <si>
    <t>1-2-01-001 Empresa Relacionada FC</t>
  </si>
  <si>
    <t>1-2-01-002 Empresa Relacionada B&amp;N</t>
  </si>
  <si>
    <t>1-2-01-003 Empresa Relacionada CasaIdeas</t>
  </si>
  <si>
    <t>1-2-01-004 Empresa Relacionada Falabella</t>
  </si>
  <si>
    <t>1-2-01-005 Empresa Relacionada Paris</t>
  </si>
  <si>
    <t>1-2-01-006 Empresa Relacionada Lun</t>
  </si>
  <si>
    <t>1-2-01-007 Empresa Relacionada Roma</t>
  </si>
  <si>
    <t xml:space="preserve">Balance </t>
  </si>
  <si>
    <t>1-1-04-004 Acciones Lan</t>
  </si>
  <si>
    <t>1-1-04-005 Acciones Tesla</t>
  </si>
  <si>
    <t>1-1-04-006 Acciones Bitcoin</t>
  </si>
  <si>
    <t>1-1-04-007 Acciones Cardano</t>
  </si>
  <si>
    <t>5. 13.10.80   Activos por derechos de Uso</t>
  </si>
  <si>
    <t>Real</t>
  </si>
  <si>
    <t>Se mantiene</t>
  </si>
  <si>
    <t>Auditoría</t>
  </si>
  <si>
    <t>Balance</t>
  </si>
  <si>
    <t>A1</t>
  </si>
  <si>
    <t>Preparado por:</t>
  </si>
  <si>
    <t>Fecha:</t>
  </si>
  <si>
    <t>Cálculo de Materialidad</t>
  </si>
  <si>
    <t>Revisado por:</t>
  </si>
  <si>
    <r>
      <t xml:space="preserve">i.	Objetivos
</t>
    </r>
    <r>
      <rPr>
        <sz val="12"/>
        <color theme="1"/>
        <rFont val="Georgia"/>
        <family val="1"/>
      </rPr>
      <t xml:space="preserve">Definir los niveles de materialidad para efectos de planificación de nuestra auditoria a los estados financieros.
La Materialidad o Importancia relativa de acuerdo a la Sección 320 de la NIA, se define como la magnitud de una omisión o error en la información contable que, a la luz de las circunstancias presentes, hace probable que el criterio de una persona razonable que confíe en la información podría cambiar o verse influido por esa omisión o error.  Los errores de montos relativamente pequeños detectados por el auditor pueden tener un efecto significativo sobre los estados financieros. </t>
    </r>
  </si>
  <si>
    <r>
      <rPr>
        <b/>
        <sz val="12"/>
        <color theme="1"/>
        <rFont val="Georgia"/>
        <family val="1"/>
      </rPr>
      <t>ii.	Determinación de la materialidad para efectos de planificación (MP)</t>
    </r>
    <r>
      <rPr>
        <sz val="12"/>
        <color theme="1"/>
        <rFont val="Georgia"/>
        <family val="1"/>
      </rPr>
      <t xml:space="preserve">
Los niveles de materialidad para efectos de planificación pueden ser definidos de dos maneras que a continuación detallamos:</t>
    </r>
  </si>
  <si>
    <r>
      <rPr>
        <b/>
        <sz val="12"/>
        <color theme="1"/>
        <rFont val="Georgia"/>
        <family val="1"/>
      </rPr>
      <t>iii.	Límites de error tolerable (LET)</t>
    </r>
    <r>
      <rPr>
        <sz val="12"/>
        <color theme="1"/>
        <rFont val="Georgia"/>
        <family val="1"/>
      </rPr>
      <t xml:space="preserve">
La materialidad para efectos de planeación se determina con respecto a los estados financieros. La mayoría de los procedimientos de auditoría no aplica a los estados financieros tomados en conjunto; por lo tanto, asignamos la importancia relativa para efectos de planeación a las clases de transacciones, los saldos de cuentas y las revelaciones cuando planeamos y efectuamos los procedimientos de auditoría. En nuestra auditoría, definimos la importancia relativa para efectos de planeación asignada a las clases de transacciones, los saldos de cuentas y las revelaciones como el "límite de error e irregularidad significativo".
Usamos la importancia relativa para efectos de planeación como punto de partida para determinar el límite de error tolerable.
</t>
    </r>
    <r>
      <rPr>
        <b/>
        <sz val="12"/>
        <color theme="1"/>
        <rFont val="Georgia"/>
        <family val="1"/>
      </rPr>
      <t>El cálculo del límite de error tolerable será un 75% de la materialidad para efectos de planificación</t>
    </r>
  </si>
  <si>
    <t>Total Activo</t>
  </si>
  <si>
    <t>Total de Ingreso</t>
  </si>
  <si>
    <t>Explicación de la decisión en la determinación de la Materialidad</t>
  </si>
  <si>
    <t>Aprobación</t>
  </si>
  <si>
    <t>Socio a Cargo</t>
  </si>
  <si>
    <t>Gerente a Cargo</t>
  </si>
  <si>
    <t>Auditor a Cargo</t>
  </si>
  <si>
    <t>$</t>
  </si>
  <si>
    <t>Ajustes Iniciales de auditoría NIIF</t>
  </si>
  <si>
    <t>Ajustar con la caja</t>
  </si>
  <si>
    <t>1-2-10-054 Planta Productora</t>
  </si>
  <si>
    <t>4-1-07-001 Depreciación Activos en Leasing</t>
  </si>
  <si>
    <t>1-2-10-013 Dep. Acum. de Activos en Leasing</t>
  </si>
  <si>
    <t>1-2-10-005 Activos en Leasing</t>
  </si>
  <si>
    <t>4-1-13-001 Ganancia Valor Razonable</t>
  </si>
  <si>
    <t>4-1-13-002 Pérdida Valor Razonable</t>
  </si>
  <si>
    <t>4-1-12-008 Corrección Monetaria Existencias</t>
  </si>
  <si>
    <t>4-1-12-009 Corrección Monetaria Patrimonio</t>
  </si>
  <si>
    <t>4-1-12-010 Corrección Monetaria PPM</t>
  </si>
  <si>
    <t>3-1-08-001 Utilidad Empresa Relacionada</t>
  </si>
  <si>
    <t>Control de estado de resultado</t>
  </si>
  <si>
    <r>
      <t xml:space="preserve">
</t>
    </r>
    <r>
      <rPr>
        <b/>
        <sz val="12"/>
        <color theme="1"/>
        <rFont val="Georgia"/>
        <family val="1"/>
      </rPr>
      <t xml:space="preserve">a)	Resultado antes de impuestos: </t>
    </r>
    <r>
      <rPr>
        <sz val="12"/>
        <color theme="1"/>
        <rFont val="Georgia"/>
        <family val="1"/>
      </rPr>
      <t xml:space="preserve">
Este indicador se utilizará cuando la sociedad y sus resultados en periodos consecutivos o históricos sean positivos, cuando la sociedad se encuentre consolidada en el mercado nacional, internacional y en su industria, que posee buenos indicadores económicos y financieros, etc. Para efectos de la determinación de la materialidad no utilizaremos los resultados antes de impuestos negativos que posea la sociedad en el periodo bajo revisión. Cabe destacar que la planificación para efectos de planificación cuando se utiliza la utilidad antes de impuestos y su cálculo se realiza en una fecha interina, debe ser proyectada en el periodo de revisión de los estados financieros.
Cabe destacar que para efectos de nuestra revisión de los estados financieros se deberá reevaluar la determinación de la materialidad para efectos de planificación en nuestra visita final, con el objeto de determinar si existen fluctuaciones entre el resultado antes de impuestos proyectado en nuestra visita de planificación y el resultado antes de impuestos final de los estados financieros. 
</t>
    </r>
    <r>
      <rPr>
        <b/>
        <sz val="12"/>
        <rFont val="Georgia"/>
        <family val="1"/>
      </rPr>
      <t>El cálculo de la materialidad para efectos de planificación será un 5% de la utilidad antes de impuestos.</t>
    </r>
  </si>
  <si>
    <r>
      <t xml:space="preserve">b)	Total de activos o total de ingresos de explotación
</t>
    </r>
    <r>
      <rPr>
        <sz val="12"/>
        <color theme="1"/>
        <rFont val="Georgia"/>
        <family val="1"/>
      </rPr>
      <t>Este indicador se utilizará cuando la sociedad no posee una consolidación en los resultados del ejercicio de periodos consecutivos y del periodo bajo revisión, esto quiere decir que ha obtenido perdidas recurrentes del ejercicio o que ha generado pérdidas y ganancias durante un periodo de tiempo determinado, cuando la sociedad posee posibles problemas de empresa en marcha o indicies financieros y económicos deficientes.</t>
    </r>
    <r>
      <rPr>
        <b/>
        <sz val="12"/>
        <color theme="1"/>
        <rFont val="Georgia"/>
        <family val="1"/>
      </rPr>
      <t xml:space="preserve">
</t>
    </r>
    <r>
      <rPr>
        <b/>
        <sz val="12"/>
        <rFont val="Georgia"/>
        <family val="1"/>
      </rPr>
      <t xml:space="preserve">El cálculo de la materialidad para efectos de planificación será un 0,5% </t>
    </r>
  </si>
  <si>
    <t>Year End: 31 de diciembre de 2023</t>
  </si>
  <si>
    <t>Auditoría al 31 de diciembre de 2023</t>
  </si>
  <si>
    <t>Glosa:</t>
  </si>
  <si>
    <t>eliminar CM</t>
  </si>
  <si>
    <t>Balance al 31.12.2023 NIIF 1 ($ Pesos)</t>
  </si>
  <si>
    <t>31.12.2023</t>
  </si>
  <si>
    <t>Patrimonio</t>
  </si>
  <si>
    <t>Codigo Fupef</t>
  </si>
  <si>
    <t>ESTADO DE SITUACION FINANCIERA</t>
  </si>
  <si>
    <t>NOTA</t>
  </si>
  <si>
    <t>ACTIVOS</t>
  </si>
  <si>
    <t>Activos Corrientes</t>
  </si>
  <si>
    <t>Efectivo y equivalentes al efectivo</t>
  </si>
  <si>
    <t xml:space="preserve">Otros activos financieros, Corrientes </t>
  </si>
  <si>
    <t xml:space="preserve">Otros activos no financieros, corrientes </t>
  </si>
  <si>
    <t>Deudores comerciales y otras cuentas por cobrar corrientes</t>
  </si>
  <si>
    <t>Cuentas por cobrar a entidades relacionadas, corrientes</t>
  </si>
  <si>
    <t>Activos biológicos Corrientes</t>
  </si>
  <si>
    <t xml:space="preserve">Activos por impuestos Corrientes </t>
  </si>
  <si>
    <t>Total de activos corrientes distintos de los activos o grupos de activos para su disposición clasificados como mantenidos para la venta o como mantenidos para distribuir a los propietarios</t>
  </si>
  <si>
    <t>Activos no corrientes o grupos de activos para su disposición clasificados como mantenidos para la venta</t>
  </si>
  <si>
    <t>Activos no corrientes o grupos de activos para su disposición clasificados como mantenidos para distribuir a los propietarios</t>
  </si>
  <si>
    <t>Activos no corrientes o grupos de activos para su disposición clasificados como mantenidos para la venta o como mantenidos para distribuir a los propietarios</t>
  </si>
  <si>
    <t>Total de Activos Corrientes</t>
  </si>
  <si>
    <t>Activos no Corrientes</t>
  </si>
  <si>
    <t>Otros activos financieros no corrientes</t>
  </si>
  <si>
    <t xml:space="preserve">Otros activos no financieros no corrientes </t>
  </si>
  <si>
    <t>Derechos por cobrar no corrientes</t>
  </si>
  <si>
    <t xml:space="preserve">Cuentas por cobrar a entidades relacionadas, no corrientes </t>
  </si>
  <si>
    <t>Inversiones contabilizadas utilizando el método de la participación</t>
  </si>
  <si>
    <t xml:space="preserve">Activos intangibles distintos de la plusvalía </t>
  </si>
  <si>
    <t>Plusvalía</t>
  </si>
  <si>
    <t xml:space="preserve">Propiedades, planta y equipo </t>
  </si>
  <si>
    <t>Activos biológicos, no Corrientes</t>
  </si>
  <si>
    <t>Propiedades de inversion</t>
  </si>
  <si>
    <t>Activos por impuestos diferidos</t>
  </si>
  <si>
    <t>Total de Activos no Corrientes</t>
  </si>
  <si>
    <t>PASIVOS Y PATRIMONIO</t>
  </si>
  <si>
    <t>PASIVOS</t>
  </si>
  <si>
    <t>Pasivos Corrientes</t>
  </si>
  <si>
    <t xml:space="preserve">Otros pasivos financieros, Corrientes </t>
  </si>
  <si>
    <t>Cuentas por pagar comerciales y otras cuentas por pagar</t>
  </si>
  <si>
    <t xml:space="preserve">Cuentas por pagar a entidades relacionadas, corrientes </t>
  </si>
  <si>
    <t>Otras provisiones corrientes</t>
  </si>
  <si>
    <t>Pasivos por impuestos, Corrientes</t>
  </si>
  <si>
    <t>Provisiones corrientes por beneficios a los empleados</t>
  </si>
  <si>
    <t xml:space="preserve">Otros pasivos no financieros, corrientes </t>
  </si>
  <si>
    <t>Total de pasivos corrientes distintos de los pasivos</t>
  </si>
  <si>
    <t>incluidos en grupos de activos para su disposición</t>
  </si>
  <si>
    <t>clasificados como mantenidos para la venta</t>
  </si>
  <si>
    <t>Pasivos incluidos en grupos de activos para su disposición clasificados como mantenidos para la venta</t>
  </si>
  <si>
    <t>Total de Pasivos Corrientes</t>
  </si>
  <si>
    <t>Pasivos No Corrientes</t>
  </si>
  <si>
    <t xml:space="preserve">Otros pasivos financieros, no corrientes </t>
  </si>
  <si>
    <t>Pasivos, no Corrientes</t>
  </si>
  <si>
    <t>Cuentas por pagar a entidades relacionadas, no corrientes</t>
  </si>
  <si>
    <t xml:space="preserve">Otras provisiones no corrientes </t>
  </si>
  <si>
    <t xml:space="preserve">Pasivo por impuestos diferidos </t>
  </si>
  <si>
    <t>Provisiones no corrientes por beneficios a los empleados</t>
  </si>
  <si>
    <t xml:space="preserve">Otros pasivos no financieros, no corrientes </t>
  </si>
  <si>
    <t>Total de Pasivos No Corrientes</t>
  </si>
  <si>
    <t>Fondo Social</t>
  </si>
  <si>
    <t>Ganancias (pérdidas) acumuladas</t>
  </si>
  <si>
    <t>Otras reservas</t>
  </si>
  <si>
    <t>Reservas por Conversión</t>
  </si>
  <si>
    <t>Ganancia (pérdida) del ejercicio</t>
  </si>
  <si>
    <t>Patrimonio atribuible a los propietarios de la controladora</t>
  </si>
  <si>
    <t>Participaciones no controladoras</t>
  </si>
  <si>
    <t>Patrimonio Total</t>
  </si>
  <si>
    <t>TOTAL DE PATRIMONIO Y PASIVOS</t>
  </si>
  <si>
    <t>Activos por derechos de uso</t>
  </si>
  <si>
    <t>ACUMULADO</t>
  </si>
  <si>
    <t xml:space="preserve">Estado de Resultados </t>
  </si>
  <si>
    <t>Ganancia (Pérdida)</t>
  </si>
  <si>
    <t>Ingresos de actividades ordinarias</t>
  </si>
  <si>
    <t>Ganancias que surgen de la baja en cuentas de activos financieros medidos al costo amortizado</t>
  </si>
  <si>
    <t>Pérdidas que surgen de la baja en cuentas de activos financieros medidos al costo amortizado</t>
  </si>
  <si>
    <t>Otros ingresos, por naturaleza</t>
  </si>
  <si>
    <t>Cambios en inventarios de productos terminados y en proceso</t>
  </si>
  <si>
    <t>Otros trabajos realizados por la entidad y capitalizados</t>
  </si>
  <si>
    <t>Materias primas y consumibles utilizados</t>
  </si>
  <si>
    <t>Gastos por beneficios a los empleados</t>
  </si>
  <si>
    <t>Gasto por depreciación y amortización</t>
  </si>
  <si>
    <t>Reversión de pérdidas por deterioro de valor (pérdidas por deterioro de valor) reconocidas en el resultado de período</t>
  </si>
  <si>
    <t>Otros gastos, por naturaleza</t>
  </si>
  <si>
    <t>Otras ganacias (pérdidas)</t>
  </si>
  <si>
    <t>Ingresos financieros</t>
  </si>
  <si>
    <t>Costos financieros</t>
  </si>
  <si>
    <t>Participación en las ganancias (pérdidas) de asociadas y negocios conjuntos que se contabilicen utilizando el método de la participación</t>
  </si>
  <si>
    <t>Diferencia de cambio</t>
  </si>
  <si>
    <t>Resultado por unidades de reajuste</t>
  </si>
  <si>
    <t>Ganancias (pérdidas) que surgen de la diferencia entre el valor libro anterior y el valor justo de activos financieros reclasificados medidos a valor razonable</t>
  </si>
  <si>
    <t>Ganancia (Pérdida), antes de impuestos</t>
  </si>
  <si>
    <t>Gasto por impuesto a las ganancias</t>
  </si>
  <si>
    <t>Ganancia (pérdida) procedente de operaciones continuadas</t>
  </si>
  <si>
    <t>Ganancia (pérdida) procedente de operaciones discontinuadas</t>
  </si>
  <si>
    <t>Ganancia (pérdida)</t>
  </si>
  <si>
    <t xml:space="preserve">Ganancia (Pérdida), atribuible a </t>
  </si>
  <si>
    <t>Ganancia (Pérdida), atribuible a los propietarios de la controladora</t>
  </si>
  <si>
    <t>Ganancia (Pérdida), atribuible a participaciones no controladoras</t>
  </si>
  <si>
    <t>CONTROL = O</t>
  </si>
  <si>
    <t>CMF Estado de Resultados por Naturaleza</t>
  </si>
  <si>
    <t>1-1-03-006 Banco Estado</t>
  </si>
  <si>
    <t>04.04.2024</t>
  </si>
  <si>
    <t>Proponer</t>
  </si>
  <si>
    <t>ajuste</t>
  </si>
  <si>
    <t>contable</t>
  </si>
  <si>
    <t xml:space="preserve">guarda </t>
  </si>
  <si>
    <t xml:space="preserve">en </t>
  </si>
  <si>
    <t>papel de</t>
  </si>
  <si>
    <t>Trabajo</t>
  </si>
  <si>
    <t xml:space="preserve">Se obliga a efectuar el ajuste </t>
  </si>
  <si>
    <t>Contable</t>
  </si>
  <si>
    <t>Carlos Filgueira Ramos</t>
  </si>
  <si>
    <t>NIIF 1</t>
  </si>
  <si>
    <t xml:space="preserve">Glosa: </t>
  </si>
  <si>
    <t>Ajustes       NIIF 1</t>
  </si>
  <si>
    <t>Balance al 31.12.2023 Aplicación NIIF 1 ($ Pesos)</t>
  </si>
  <si>
    <t>Balance al 31.12.2023 Aplicación  NIIF 1 ($ Pesos)</t>
  </si>
  <si>
    <t>01.01.2024</t>
  </si>
  <si>
    <t>Year End: 31 de diciembre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</si>
</sst>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 #,##0_ ;_ * \-#,##0_ ;_ * &quot;-&quot;_ ;_ @_ "/>
    <numFmt numFmtId="165" formatCode="#,##0_ ;[Red]\-#,##0\ "/>
    <numFmt numFmtId="166" formatCode="#,##0;\(#,##0\)"/>
    <numFmt numFmtId="167" formatCode="00000"/>
    <numFmt numFmtId="169" formatCode="#,##0;[Red]\(#,##0\)"/>
    <numFmt numFmtId="170" formatCode="_([$USD]\ * #,##0.00_);_([$USD]\ * \(#,##0.00\);_([$USD]\ * &quot;-&quot;??_);_(@_)"/>
  </numFmts>
  <fonts count="60">
    <font>
      <sz val="11"/>
      <color theme="1"/>
      <name val="Calibri"/>
      <family val="2"/>
      <scheme val="minor"/>
    </font>
    <font>
      <b/>
      <sz val="10"/>
      <color theme="1"/>
      <name val="Calibri"/>
      <family val="2"/>
      <scheme val="minor"/>
    </font>
    <font>
      <sz val="10"/>
      <color theme="1"/>
      <name val="Calibri"/>
      <family val="2"/>
      <scheme val="minor"/>
    </font>
    <font>
      <b/>
      <sz val="10"/>
      <color rgb="FFFF0000"/>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b/>
      <sz val="12"/>
      <color theme="1"/>
      <name val="Calibri"/>
      <family val="2"/>
      <scheme val="minor"/>
    </font>
    <font>
      <b/>
      <sz val="9"/>
      <color rgb="FFFF0000"/>
      <name val="Calibri"/>
      <family val="2"/>
      <scheme val="minor"/>
    </font>
    <font>
      <u/>
      <sz val="11"/>
      <color theme="10"/>
      <name val="Calibri"/>
      <family val="2"/>
    </font>
    <font>
      <sz val="11"/>
      <color theme="1"/>
      <name val="Calibri"/>
      <family val="2"/>
      <scheme val="minor"/>
    </font>
    <font>
      <sz val="10"/>
      <name val="Arial"/>
      <family val="2"/>
    </font>
    <font>
      <b/>
      <sz val="9"/>
      <name val="Calibri"/>
      <family val="2"/>
      <scheme val="minor"/>
    </font>
    <font>
      <b/>
      <u/>
      <sz val="9"/>
      <color theme="1"/>
      <name val="Calibri"/>
      <family val="2"/>
      <scheme val="minor"/>
    </font>
    <font>
      <u/>
      <sz val="9"/>
      <color theme="10"/>
      <name val="Calibri"/>
      <family val="2"/>
    </font>
    <font>
      <sz val="8"/>
      <name val="ＭＳ Ｐゴシック"/>
      <family val="3"/>
      <charset val="128"/>
    </font>
    <font>
      <sz val="11"/>
      <color indexed="9"/>
      <name val="Czcionka tekstu podstawowego"/>
      <family val="2"/>
      <charset val="238"/>
    </font>
    <font>
      <sz val="11"/>
      <color theme="1"/>
      <name val="Georgia"/>
      <family val="1"/>
    </font>
    <font>
      <sz val="9"/>
      <color theme="1"/>
      <name val="Georgia"/>
      <family val="1"/>
    </font>
    <font>
      <b/>
      <sz val="9"/>
      <color theme="1"/>
      <name val="Georgia"/>
      <family val="1"/>
    </font>
    <font>
      <sz val="9"/>
      <color rgb="FF000000"/>
      <name val="Georgia"/>
      <family val="1"/>
    </font>
    <font>
      <b/>
      <sz val="10"/>
      <color rgb="FF000000"/>
      <name val="Georgia"/>
      <family val="1"/>
    </font>
    <font>
      <b/>
      <sz val="10"/>
      <color rgb="FF800080"/>
      <name val="Georgia"/>
      <family val="1"/>
    </font>
    <font>
      <sz val="10"/>
      <color theme="1"/>
      <name val="Georgia"/>
      <family val="1"/>
    </font>
    <font>
      <sz val="10"/>
      <color theme="0"/>
      <name val="Georgia"/>
      <family val="1"/>
    </font>
    <font>
      <b/>
      <sz val="10"/>
      <color theme="0"/>
      <name val="Georgia"/>
      <family val="1"/>
    </font>
    <font>
      <sz val="10"/>
      <color rgb="FF000000"/>
      <name val="Georgia"/>
      <family val="1"/>
    </font>
    <font>
      <b/>
      <sz val="10"/>
      <color theme="1"/>
      <name val="Georgia"/>
      <family val="1"/>
    </font>
    <font>
      <sz val="13"/>
      <color theme="1"/>
      <name val="Georgia"/>
      <family val="1"/>
    </font>
    <font>
      <sz val="13"/>
      <color rgb="FF0000FF"/>
      <name val="Georgia"/>
      <family val="1"/>
    </font>
    <font>
      <sz val="13"/>
      <color rgb="FFFF0000"/>
      <name val="Georgia"/>
      <family val="1"/>
    </font>
    <font>
      <b/>
      <sz val="13"/>
      <color theme="0"/>
      <name val="Georgia"/>
      <family val="1"/>
    </font>
    <font>
      <b/>
      <sz val="11"/>
      <color theme="0"/>
      <name val="Georgia"/>
      <family val="1"/>
    </font>
    <font>
      <sz val="11"/>
      <color theme="0"/>
      <name val="Georgia"/>
      <family val="1"/>
    </font>
    <font>
      <sz val="12"/>
      <color theme="1"/>
      <name val="Georgia"/>
      <family val="1"/>
    </font>
    <font>
      <b/>
      <sz val="12"/>
      <color theme="1"/>
      <name val="Georgia"/>
      <family val="1"/>
    </font>
    <font>
      <b/>
      <sz val="13"/>
      <name val="Georgia"/>
      <family val="1"/>
    </font>
    <font>
      <sz val="15"/>
      <color theme="1"/>
      <name val="Georgia"/>
      <family val="1"/>
    </font>
    <font>
      <b/>
      <sz val="10.1"/>
      <color rgb="FF000000"/>
      <name val="Georgia"/>
      <family val="1"/>
    </font>
    <font>
      <sz val="10.1"/>
      <color rgb="FF000000"/>
      <name val="Georgia"/>
      <family val="1"/>
    </font>
    <font>
      <sz val="15"/>
      <color rgb="FFFF0000"/>
      <name val="Georgia"/>
      <family val="1"/>
    </font>
    <font>
      <sz val="10"/>
      <color rgb="FFFF0000"/>
      <name val="Georgia"/>
      <family val="1"/>
    </font>
    <font>
      <sz val="11"/>
      <color theme="0"/>
      <name val="Calibri"/>
      <family val="2"/>
      <scheme val="minor"/>
    </font>
    <font>
      <b/>
      <sz val="10.1"/>
      <color theme="0"/>
      <name val="Georgia"/>
      <family val="1"/>
    </font>
    <font>
      <b/>
      <sz val="15"/>
      <color theme="0"/>
      <name val="Georgia"/>
      <family val="1"/>
    </font>
    <font>
      <b/>
      <sz val="12"/>
      <color rgb="FF000000"/>
      <name val="Georgia"/>
      <family val="1"/>
    </font>
    <font>
      <sz val="12"/>
      <color rgb="FFFF0000"/>
      <name val="Georgia"/>
      <family val="1"/>
    </font>
    <font>
      <sz val="10"/>
      <name val="Georgia"/>
      <family val="1"/>
    </font>
    <font>
      <b/>
      <sz val="9"/>
      <name val="Georgia"/>
      <family val="1"/>
    </font>
    <font>
      <b/>
      <sz val="12"/>
      <color rgb="FFFF0000"/>
      <name val="Georgia"/>
      <family val="1"/>
    </font>
    <font>
      <b/>
      <sz val="15"/>
      <color theme="1"/>
      <name val="Georgia"/>
      <family val="1"/>
    </font>
    <font>
      <b/>
      <sz val="12"/>
      <name val="Georgia"/>
      <family val="1"/>
    </font>
    <font>
      <sz val="13"/>
      <name val="Georgia"/>
      <family val="1"/>
    </font>
    <font>
      <b/>
      <sz val="10"/>
      <color rgb="FFFF0000"/>
      <name val="Georgia"/>
      <family val="1"/>
    </font>
    <font>
      <u/>
      <sz val="10"/>
      <color theme="10"/>
      <name val="Georgia"/>
      <family val="1"/>
    </font>
    <font>
      <u/>
      <sz val="9"/>
      <color theme="10"/>
      <name val="Georgia"/>
      <family val="1"/>
    </font>
    <font>
      <sz val="9"/>
      <name val="Georgia"/>
      <family val="1"/>
    </font>
    <font>
      <i/>
      <sz val="9"/>
      <name val="Georgia"/>
      <family val="1"/>
    </font>
    <font>
      <u/>
      <sz val="11"/>
      <color theme="10"/>
      <name val="Georgia"/>
      <family val="1"/>
    </font>
    <font>
      <sz val="9"/>
      <color rgb="FFFF0000"/>
      <name val="Georgia"/>
      <family val="1"/>
    </font>
  </fonts>
  <fills count="17">
    <fill>
      <patternFill patternType="none"/>
    </fill>
    <fill>
      <patternFill patternType="gray125"/>
    </fill>
    <fill>
      <patternFill patternType="solid">
        <fgColor theme="3"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indexed="30"/>
      </patternFill>
    </fill>
    <fill>
      <patternFill patternType="solid">
        <fgColor rgb="FF0000FF"/>
        <bgColor indexed="64"/>
      </patternFill>
    </fill>
    <fill>
      <patternFill patternType="solid">
        <fgColor theme="2"/>
        <bgColor indexed="64"/>
      </patternFill>
    </fill>
    <fill>
      <patternFill patternType="solid">
        <fgColor rgb="FFFF0000"/>
        <bgColor indexed="64"/>
      </patternFill>
    </fill>
    <fill>
      <patternFill patternType="solid">
        <fgColor theme="1"/>
        <bgColor indexed="64"/>
      </patternFill>
    </fill>
    <fill>
      <patternFill patternType="solid">
        <fgColor theme="0" tint="-4.9989318521683403E-2"/>
        <bgColor indexed="64"/>
      </patternFill>
    </fill>
    <fill>
      <patternFill patternType="solid">
        <fgColor rgb="FF3333FF"/>
        <bgColor indexed="64"/>
      </patternFill>
    </fill>
    <fill>
      <patternFill patternType="solid">
        <fgColor theme="0" tint="-0.249977111117893"/>
        <bgColor indexed="64"/>
      </patternFill>
    </fill>
    <fill>
      <patternFill patternType="solid">
        <fgColor rgb="FF92D05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rgb="FF000000"/>
      </top>
      <bottom/>
      <diagonal/>
    </border>
    <border>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thin">
        <color indexed="64"/>
      </top>
      <bottom style="thin">
        <color indexed="64"/>
      </bottom>
      <diagonal/>
    </border>
    <border>
      <left style="thin">
        <color indexed="64"/>
      </left>
      <right/>
      <top style="medium">
        <color indexed="64"/>
      </top>
      <bottom/>
      <diagonal/>
    </border>
  </borders>
  <cellStyleXfs count="8">
    <xf numFmtId="0" fontId="0" fillId="0" borderId="0"/>
    <xf numFmtId="0" fontId="9" fillId="0" borderId="0" applyNumberFormat="0" applyFill="0" applyBorder="0" applyAlignment="0" applyProtection="0">
      <alignment vertical="top"/>
      <protection locked="0"/>
    </xf>
    <xf numFmtId="0" fontId="11" fillId="0" borderId="0"/>
    <xf numFmtId="0" fontId="16" fillId="8" borderId="0" applyNumberFormat="0" applyBorder="0" applyAlignment="0" applyProtection="0"/>
    <xf numFmtId="0" fontId="15" fillId="0" borderId="0" applyNumberFormat="0" applyFill="0" applyBorder="0">
      <alignment vertical="center"/>
    </xf>
    <xf numFmtId="41" fontId="10" fillId="0" borderId="0" applyFont="0" applyFill="0" applyBorder="0" applyAlignment="0" applyProtection="0"/>
    <xf numFmtId="41" fontId="10" fillId="0" borderId="0" applyFont="0" applyFill="0" applyBorder="0" applyAlignment="0" applyProtection="0"/>
    <xf numFmtId="170" fontId="15" fillId="0" borderId="0" applyNumberFormat="0" applyFill="0" applyBorder="0">
      <alignment vertical="center"/>
    </xf>
  </cellStyleXfs>
  <cellXfs count="640">
    <xf numFmtId="0" fontId="0" fillId="0" borderId="0" xfId="0"/>
    <xf numFmtId="0" fontId="2" fillId="0" borderId="0" xfId="0" applyFont="1"/>
    <xf numFmtId="0" fontId="1" fillId="0" borderId="0" xfId="0" applyFont="1"/>
    <xf numFmtId="0" fontId="1" fillId="0" borderId="10" xfId="0" applyFont="1" applyBorder="1"/>
    <xf numFmtId="0" fontId="2" fillId="4" borderId="7" xfId="0" applyFont="1" applyFill="1" applyBorder="1"/>
    <xf numFmtId="0" fontId="1" fillId="4" borderId="8" xfId="0" applyFont="1" applyFill="1" applyBorder="1" applyAlignment="1">
      <alignment horizontal="center"/>
    </xf>
    <xf numFmtId="0" fontId="1" fillId="4" borderId="9" xfId="0" applyFont="1" applyFill="1" applyBorder="1" applyAlignment="1">
      <alignment horizontal="center"/>
    </xf>
    <xf numFmtId="0" fontId="1" fillId="3" borderId="10" xfId="0" applyFont="1" applyFill="1" applyBorder="1"/>
    <xf numFmtId="0" fontId="1" fillId="3" borderId="11" xfId="0" applyFont="1" applyFill="1" applyBorder="1"/>
    <xf numFmtId="0" fontId="2" fillId="0" borderId="5" xfId="0" applyFont="1" applyBorder="1"/>
    <xf numFmtId="0" fontId="2" fillId="0" borderId="10" xfId="0" applyFont="1" applyBorder="1"/>
    <xf numFmtId="0" fontId="2" fillId="0" borderId="11" xfId="0" applyFont="1" applyBorder="1"/>
    <xf numFmtId="0" fontId="2" fillId="0" borderId="6" xfId="0" applyFont="1" applyBorder="1"/>
    <xf numFmtId="0" fontId="1" fillId="3" borderId="12" xfId="0" applyFont="1" applyFill="1" applyBorder="1"/>
    <xf numFmtId="0" fontId="3" fillId="0" borderId="11" xfId="0" applyFont="1" applyBorder="1"/>
    <xf numFmtId="0" fontId="3" fillId="0" borderId="12" xfId="0" applyFont="1" applyBorder="1"/>
    <xf numFmtId="0" fontId="1" fillId="0" borderId="11" xfId="0" applyFont="1" applyBorder="1"/>
    <xf numFmtId="0" fontId="1" fillId="4" borderId="13" xfId="0" applyFont="1" applyFill="1" applyBorder="1" applyAlignment="1">
      <alignment horizontal="center"/>
    </xf>
    <xf numFmtId="0" fontId="1" fillId="4" borderId="0" xfId="0" applyFont="1" applyFill="1" applyAlignment="1">
      <alignment horizontal="center"/>
    </xf>
    <xf numFmtId="0" fontId="5" fillId="0" borderId="0" xfId="0" applyFont="1"/>
    <xf numFmtId="0" fontId="2" fillId="4" borderId="13" xfId="0" applyFont="1" applyFill="1" applyBorder="1"/>
    <xf numFmtId="0" fontId="2" fillId="4" borderId="14" xfId="0" applyFont="1" applyFill="1" applyBorder="1"/>
    <xf numFmtId="0" fontId="2" fillId="4" borderId="15" xfId="0" applyFont="1" applyFill="1" applyBorder="1"/>
    <xf numFmtId="0" fontId="4" fillId="0" borderId="0" xfId="0" applyFont="1"/>
    <xf numFmtId="0" fontId="6" fillId="0" borderId="0" xfId="0" applyFont="1"/>
    <xf numFmtId="0" fontId="6" fillId="3" borderId="10" xfId="0" applyFont="1" applyFill="1" applyBorder="1"/>
    <xf numFmtId="0" fontId="6" fillId="3" borderId="12" xfId="0" applyFont="1" applyFill="1" applyBorder="1"/>
    <xf numFmtId="0" fontId="6" fillId="0" borderId="0" xfId="0" applyFont="1" applyAlignment="1">
      <alignment horizontal="center"/>
    </xf>
    <xf numFmtId="0" fontId="2" fillId="4" borderId="2" xfId="0" applyFont="1" applyFill="1" applyBorder="1"/>
    <xf numFmtId="0" fontId="1" fillId="4" borderId="7" xfId="0" applyFont="1" applyFill="1" applyBorder="1" applyAlignment="1">
      <alignment horizontal="center"/>
    </xf>
    <xf numFmtId="0" fontId="1" fillId="4" borderId="3" xfId="0" applyFont="1" applyFill="1" applyBorder="1" applyAlignment="1">
      <alignment horizontal="center" vertical="center" wrapText="1"/>
    </xf>
    <xf numFmtId="0" fontId="5" fillId="0" borderId="10" xfId="0" applyFont="1" applyBorder="1"/>
    <xf numFmtId="0" fontId="1" fillId="4" borderId="5" xfId="0" applyFont="1" applyFill="1" applyBorder="1" applyAlignment="1">
      <alignment horizontal="center"/>
    </xf>
    <xf numFmtId="0" fontId="2" fillId="4" borderId="5" xfId="0" applyFont="1" applyFill="1" applyBorder="1"/>
    <xf numFmtId="0" fontId="3" fillId="0" borderId="0" xfId="0" applyFont="1"/>
    <xf numFmtId="0" fontId="6" fillId="0" borderId="10" xfId="0" applyFont="1" applyBorder="1"/>
    <xf numFmtId="0" fontId="1" fillId="4" borderId="14" xfId="0" applyFont="1" applyFill="1" applyBorder="1"/>
    <xf numFmtId="0" fontId="1" fillId="4" borderId="13" xfId="0" applyFont="1" applyFill="1" applyBorder="1"/>
    <xf numFmtId="0" fontId="1" fillId="4" borderId="15" xfId="0" applyFont="1" applyFill="1" applyBorder="1"/>
    <xf numFmtId="0" fontId="9" fillId="0" borderId="0" xfId="1" applyAlignment="1" applyProtection="1"/>
    <xf numFmtId="0" fontId="14" fillId="0" borderId="0" xfId="1" applyFont="1" applyAlignment="1" applyProtection="1"/>
    <xf numFmtId="0" fontId="2" fillId="7" borderId="0" xfId="0" applyFont="1" applyFill="1"/>
    <xf numFmtId="0" fontId="1" fillId="7" borderId="0" xfId="0" applyFont="1" applyFill="1"/>
    <xf numFmtId="0" fontId="1" fillId="7" borderId="10" xfId="0" applyFont="1" applyFill="1" applyBorder="1"/>
    <xf numFmtId="0" fontId="2" fillId="7" borderId="5" xfId="0" applyFont="1" applyFill="1" applyBorder="1"/>
    <xf numFmtId="0" fontId="6" fillId="7" borderId="0" xfId="0" applyFont="1" applyFill="1"/>
    <xf numFmtId="0" fontId="1" fillId="4" borderId="3" xfId="0" applyFont="1" applyFill="1" applyBorder="1" applyAlignment="1">
      <alignment horizontal="center"/>
    </xf>
    <xf numFmtId="0" fontId="1" fillId="4" borderId="4" xfId="0" applyFont="1" applyFill="1" applyBorder="1" applyAlignment="1">
      <alignment horizontal="center"/>
    </xf>
    <xf numFmtId="14" fontId="1" fillId="4" borderId="0" xfId="0" applyNumberFormat="1" applyFont="1" applyFill="1" applyAlignment="1">
      <alignment horizontal="center"/>
    </xf>
    <xf numFmtId="14" fontId="1" fillId="4" borderId="6" xfId="0" applyNumberFormat="1" applyFont="1" applyFill="1" applyBorder="1" applyAlignment="1">
      <alignment horizontal="center"/>
    </xf>
    <xf numFmtId="0" fontId="2" fillId="7" borderId="14" xfId="0" applyFont="1" applyFill="1" applyBorder="1"/>
    <xf numFmtId="0" fontId="1" fillId="7" borderId="11" xfId="0" applyFont="1" applyFill="1" applyBorder="1"/>
    <xf numFmtId="0" fontId="3" fillId="7" borderId="11" xfId="0" applyFont="1" applyFill="1" applyBorder="1"/>
    <xf numFmtId="0" fontId="1" fillId="3" borderId="1" xfId="0" applyFont="1" applyFill="1" applyBorder="1"/>
    <xf numFmtId="0" fontId="4" fillId="7" borderId="0" xfId="0" applyFont="1" applyFill="1"/>
    <xf numFmtId="0" fontId="9" fillId="7" borderId="0" xfId="1" applyFill="1" applyAlignment="1" applyProtection="1"/>
    <xf numFmtId="0" fontId="12" fillId="0" borderId="10" xfId="0" applyFont="1" applyBorder="1"/>
    <xf numFmtId="0" fontId="1" fillId="2" borderId="15" xfId="0" applyFont="1" applyFill="1" applyBorder="1" applyAlignment="1">
      <alignment horizontal="center"/>
    </xf>
    <xf numFmtId="14" fontId="1" fillId="2" borderId="14" xfId="0" applyNumberFormat="1" applyFont="1" applyFill="1" applyBorder="1" applyAlignment="1">
      <alignment horizontal="center"/>
    </xf>
    <xf numFmtId="0" fontId="6" fillId="2" borderId="13" xfId="0" applyFont="1" applyFill="1" applyBorder="1" applyAlignment="1">
      <alignment horizontal="center"/>
    </xf>
    <xf numFmtId="0" fontId="2" fillId="0" borderId="0" xfId="0" applyFont="1" applyAlignment="1">
      <alignment horizontal="center"/>
    </xf>
    <xf numFmtId="0" fontId="5" fillId="7" borderId="0" xfId="0" applyFont="1" applyFill="1"/>
    <xf numFmtId="14" fontId="6" fillId="3" borderId="11" xfId="0" applyNumberFormat="1" applyFont="1" applyFill="1" applyBorder="1"/>
    <xf numFmtId="0" fontId="6" fillId="4" borderId="2" xfId="0" applyFont="1" applyFill="1" applyBorder="1" applyAlignment="1">
      <alignment horizontal="center" wrapText="1"/>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5" fillId="4" borderId="7" xfId="0" applyFont="1" applyFill="1" applyBorder="1"/>
    <xf numFmtId="0" fontId="6" fillId="4" borderId="8" xfId="0" applyFont="1" applyFill="1" applyBorder="1" applyAlignment="1">
      <alignment horizontal="center" wrapText="1"/>
    </xf>
    <xf numFmtId="0" fontId="6" fillId="4" borderId="9" xfId="0" applyFont="1" applyFill="1" applyBorder="1" applyAlignment="1">
      <alignment horizontal="center" wrapText="1"/>
    </xf>
    <xf numFmtId="0" fontId="6" fillId="7" borderId="0" xfId="0" applyFont="1" applyFill="1" applyAlignment="1">
      <alignment horizontal="center"/>
    </xf>
    <xf numFmtId="0" fontId="6" fillId="3" borderId="11" xfId="0" applyFont="1" applyFill="1" applyBorder="1" applyAlignment="1">
      <alignment horizontal="right"/>
    </xf>
    <xf numFmtId="0" fontId="6" fillId="3" borderId="12" xfId="0" applyFont="1" applyFill="1" applyBorder="1" applyAlignment="1">
      <alignment horizontal="right"/>
    </xf>
    <xf numFmtId="0" fontId="5" fillId="7" borderId="10" xfId="0" applyFont="1" applyFill="1" applyBorder="1"/>
    <xf numFmtId="0" fontId="5" fillId="7" borderId="11" xfId="0" applyFont="1" applyFill="1" applyBorder="1"/>
    <xf numFmtId="0" fontId="8" fillId="7" borderId="11" xfId="0" applyFont="1" applyFill="1" applyBorder="1"/>
    <xf numFmtId="0" fontId="0" fillId="7" borderId="0" xfId="0" applyFill="1"/>
    <xf numFmtId="0" fontId="5" fillId="4" borderId="2" xfId="0" applyFont="1" applyFill="1" applyBorder="1"/>
    <xf numFmtId="167" fontId="5" fillId="7" borderId="0" xfId="0" applyNumberFormat="1" applyFont="1" applyFill="1"/>
    <xf numFmtId="0" fontId="6" fillId="7" borderId="0" xfId="0" applyFont="1" applyFill="1" applyAlignment="1">
      <alignment horizontal="right"/>
    </xf>
    <xf numFmtId="167" fontId="6" fillId="7" borderId="0" xfId="0" applyNumberFormat="1" applyFont="1" applyFill="1" applyAlignment="1">
      <alignment horizontal="right"/>
    </xf>
    <xf numFmtId="0" fontId="6" fillId="3" borderId="7" xfId="0" applyFont="1" applyFill="1" applyBorder="1"/>
    <xf numFmtId="0" fontId="6" fillId="3" borderId="8" xfId="0" applyFont="1" applyFill="1" applyBorder="1" applyAlignment="1">
      <alignment horizontal="right"/>
    </xf>
    <xf numFmtId="0" fontId="6" fillId="3" borderId="9" xfId="0" applyFont="1" applyFill="1" applyBorder="1" applyAlignment="1">
      <alignment horizontal="right"/>
    </xf>
    <xf numFmtId="0" fontId="1" fillId="7" borderId="3" xfId="0" applyFont="1" applyFill="1" applyBorder="1" applyAlignment="1">
      <alignment horizontal="center"/>
    </xf>
    <xf numFmtId="14" fontId="1" fillId="4" borderId="15" xfId="0" applyNumberFormat="1" applyFont="1" applyFill="1" applyBorder="1" applyAlignment="1">
      <alignment horizontal="center"/>
    </xf>
    <xf numFmtId="14" fontId="1" fillId="7" borderId="8" xfId="0" applyNumberFormat="1" applyFont="1" applyFill="1" applyBorder="1" applyAlignment="1">
      <alignment horizontal="center"/>
    </xf>
    <xf numFmtId="0" fontId="6" fillId="4" borderId="2" xfId="0" applyFont="1" applyFill="1" applyBorder="1" applyAlignment="1">
      <alignment horizontal="center"/>
    </xf>
    <xf numFmtId="0" fontId="6" fillId="4" borderId="2" xfId="0" applyFont="1" applyFill="1" applyBorder="1" applyAlignment="1">
      <alignment horizontal="center" vertical="center" wrapText="1"/>
    </xf>
    <xf numFmtId="0" fontId="6" fillId="4" borderId="7" xfId="0" applyFont="1" applyFill="1" applyBorder="1" applyAlignment="1">
      <alignment horizontal="center" wrapText="1"/>
    </xf>
    <xf numFmtId="0" fontId="1" fillId="3" borderId="10" xfId="0" applyFont="1" applyFill="1" applyBorder="1" applyAlignment="1">
      <alignment horizontal="center" wrapText="1"/>
    </xf>
    <xf numFmtId="0" fontId="1" fillId="7" borderId="13" xfId="0" applyFont="1" applyFill="1" applyBorder="1"/>
    <xf numFmtId="0" fontId="1" fillId="7" borderId="3" xfId="0" applyFont="1" applyFill="1" applyBorder="1"/>
    <xf numFmtId="0" fontId="1" fillId="7" borderId="2" xfId="0" applyFont="1" applyFill="1" applyBorder="1"/>
    <xf numFmtId="0" fontId="5" fillId="4" borderId="5" xfId="0" applyFont="1" applyFill="1" applyBorder="1"/>
    <xf numFmtId="0" fontId="6" fillId="4" borderId="7" xfId="0" applyFont="1" applyFill="1" applyBorder="1" applyAlignment="1">
      <alignment horizontal="center"/>
    </xf>
    <xf numFmtId="0" fontId="6" fillId="4" borderId="9" xfId="0" applyFont="1" applyFill="1" applyBorder="1" applyAlignment="1">
      <alignment horizontal="center"/>
    </xf>
    <xf numFmtId="0" fontId="5" fillId="7" borderId="5" xfId="0" applyFont="1" applyFill="1" applyBorder="1"/>
    <xf numFmtId="0" fontId="5" fillId="7" borderId="6" xfId="0" applyFont="1" applyFill="1" applyBorder="1"/>
    <xf numFmtId="0" fontId="6" fillId="7" borderId="5" xfId="0" applyFont="1" applyFill="1" applyBorder="1"/>
    <xf numFmtId="0" fontId="6" fillId="7" borderId="6" xfId="0" applyFont="1" applyFill="1" applyBorder="1"/>
    <xf numFmtId="0" fontId="6" fillId="3" borderId="10" xfId="0" applyFont="1" applyFill="1" applyBorder="1" applyAlignment="1">
      <alignment horizontal="center"/>
    </xf>
    <xf numFmtId="0" fontId="6" fillId="3" borderId="11" xfId="0" applyFont="1" applyFill="1" applyBorder="1"/>
    <xf numFmtId="0" fontId="5" fillId="0" borderId="11" xfId="0" applyFont="1" applyBorder="1"/>
    <xf numFmtId="0" fontId="8" fillId="0" borderId="11" xfId="0" applyFont="1" applyBorder="1"/>
    <xf numFmtId="0" fontId="8" fillId="0" borderId="12" xfId="0" applyFont="1" applyBorder="1"/>
    <xf numFmtId="0" fontId="7" fillId="0" borderId="0" xfId="0" applyFont="1"/>
    <xf numFmtId="14" fontId="4" fillId="0" borderId="0" xfId="0" applyNumberFormat="1" applyFont="1"/>
    <xf numFmtId="0" fontId="1" fillId="4" borderId="2" xfId="0" applyFont="1" applyFill="1" applyBorder="1"/>
    <xf numFmtId="0" fontId="1" fillId="4" borderId="7" xfId="0" applyFont="1" applyFill="1" applyBorder="1"/>
    <xf numFmtId="0" fontId="2" fillId="0" borderId="5" xfId="0" applyFont="1" applyBorder="1" applyAlignment="1">
      <alignment horizontal="center"/>
    </xf>
    <xf numFmtId="0" fontId="2" fillId="0" borderId="6" xfId="0" applyFont="1" applyBorder="1" applyAlignment="1">
      <alignment horizontal="center"/>
    </xf>
    <xf numFmtId="0" fontId="3" fillId="0" borderId="0" xfId="0" applyFont="1" applyAlignment="1">
      <alignment horizontal="center"/>
    </xf>
    <xf numFmtId="0" fontId="1" fillId="0" borderId="2" xfId="0" applyFont="1" applyBorder="1"/>
    <xf numFmtId="0" fontId="2" fillId="0" borderId="3" xfId="0" applyFont="1" applyBorder="1" applyAlignment="1">
      <alignment horizontal="center"/>
    </xf>
    <xf numFmtId="0" fontId="3" fillId="0" borderId="4" xfId="0" applyFont="1" applyBorder="1"/>
    <xf numFmtId="0" fontId="2" fillId="0" borderId="11" xfId="0" applyFont="1" applyBorder="1" applyAlignment="1">
      <alignment horizontal="center"/>
    </xf>
    <xf numFmtId="0" fontId="1" fillId="0" borderId="0" xfId="0" applyFont="1" applyAlignment="1">
      <alignment horizontal="center" vertical="center" wrapText="1"/>
    </xf>
    <xf numFmtId="0" fontId="1" fillId="4" borderId="8"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6" xfId="0" applyFont="1" applyFill="1" applyBorder="1" applyAlignment="1">
      <alignment horizontal="center"/>
    </xf>
    <xf numFmtId="0" fontId="13" fillId="0" borderId="0" xfId="0" applyFont="1"/>
    <xf numFmtId="0" fontId="5" fillId="0" borderId="0" xfId="0" applyFont="1" applyAlignment="1">
      <alignment horizontal="left" indent="1"/>
    </xf>
    <xf numFmtId="0" fontId="6" fillId="4" borderId="10" xfId="0" applyFont="1" applyFill="1" applyBorder="1"/>
    <xf numFmtId="0" fontId="6" fillId="4" borderId="11" xfId="0" applyFont="1" applyFill="1" applyBorder="1"/>
    <xf numFmtId="0" fontId="1" fillId="4" borderId="5" xfId="0" applyFont="1" applyFill="1" applyBorder="1"/>
    <xf numFmtId="0" fontId="1" fillId="4" borderId="8" xfId="0" applyFont="1" applyFill="1" applyBorder="1" applyAlignment="1">
      <alignment horizontal="center" wrapText="1"/>
    </xf>
    <xf numFmtId="0" fontId="1" fillId="4" borderId="3" xfId="0" applyFont="1" applyFill="1" applyBorder="1" applyAlignment="1">
      <alignment horizontal="center" wrapText="1"/>
    </xf>
    <xf numFmtId="0" fontId="1" fillId="4" borderId="4" xfId="0" applyFont="1" applyFill="1" applyBorder="1" applyAlignment="1">
      <alignment horizontal="center" wrapText="1"/>
    </xf>
    <xf numFmtId="0" fontId="1" fillId="4" borderId="9" xfId="0" applyFont="1" applyFill="1" applyBorder="1" applyAlignment="1">
      <alignment horizontal="center" wrapText="1"/>
    </xf>
    <xf numFmtId="165" fontId="5" fillId="0" borderId="0" xfId="0" applyNumberFormat="1" applyFont="1" applyProtection="1">
      <protection locked="0"/>
    </xf>
    <xf numFmtId="165" fontId="5" fillId="0" borderId="0" xfId="0" applyNumberFormat="1" applyFont="1"/>
    <xf numFmtId="165" fontId="8" fillId="0" borderId="11" xfId="0" applyNumberFormat="1" applyFont="1" applyBorder="1"/>
    <xf numFmtId="165" fontId="6" fillId="3" borderId="11" xfId="0" applyNumberFormat="1" applyFont="1" applyFill="1" applyBorder="1" applyProtection="1">
      <protection locked="0"/>
    </xf>
    <xf numFmtId="0" fontId="1" fillId="4" borderId="4" xfId="0" applyFont="1" applyFill="1" applyBorder="1" applyAlignment="1">
      <alignment horizontal="center" vertical="center" wrapText="1"/>
    </xf>
    <xf numFmtId="0" fontId="18" fillId="7" borderId="0" xfId="0" applyFont="1" applyFill="1"/>
    <xf numFmtId="41" fontId="18" fillId="7" borderId="0" xfId="0" applyNumberFormat="1" applyFont="1" applyFill="1"/>
    <xf numFmtId="0" fontId="21" fillId="7" borderId="0" xfId="0" applyFont="1" applyFill="1" applyAlignment="1">
      <alignment vertical="center" wrapText="1"/>
    </xf>
    <xf numFmtId="0" fontId="23" fillId="7" borderId="0" xfId="0" applyFont="1" applyFill="1"/>
    <xf numFmtId="41" fontId="23" fillId="7" borderId="0" xfId="5" applyFont="1" applyFill="1"/>
    <xf numFmtId="0" fontId="24" fillId="9" borderId="22" xfId="0" applyFont="1" applyFill="1" applyBorder="1" applyAlignment="1">
      <alignment vertical="center" wrapText="1"/>
    </xf>
    <xf numFmtId="41" fontId="24" fillId="9" borderId="22" xfId="5" applyFont="1" applyFill="1" applyBorder="1"/>
    <xf numFmtId="0" fontId="24" fillId="9" borderId="24" xfId="0" applyFont="1" applyFill="1" applyBorder="1" applyAlignment="1">
      <alignment vertical="center" wrapText="1"/>
    </xf>
    <xf numFmtId="0" fontId="25" fillId="9" borderId="23" xfId="0" applyFont="1" applyFill="1" applyBorder="1" applyAlignment="1">
      <alignment horizontal="center" vertical="center" wrapText="1"/>
    </xf>
    <xf numFmtId="41" fontId="25" fillId="9" borderId="23" xfId="5" applyFont="1" applyFill="1" applyBorder="1" applyAlignment="1">
      <alignment horizontal="center" vertical="center" wrapText="1"/>
    </xf>
    <xf numFmtId="0" fontId="25" fillId="9" borderId="27" xfId="0" applyFont="1" applyFill="1" applyBorder="1" applyAlignment="1">
      <alignment horizontal="center" vertical="center" wrapText="1"/>
    </xf>
    <xf numFmtId="0" fontId="24" fillId="9" borderId="31" xfId="0" applyFont="1" applyFill="1" applyBorder="1"/>
    <xf numFmtId="41" fontId="24" fillId="9" borderId="31" xfId="5" applyFont="1" applyFill="1" applyBorder="1"/>
    <xf numFmtId="0" fontId="24" fillId="9" borderId="29" xfId="0" applyFont="1" applyFill="1" applyBorder="1"/>
    <xf numFmtId="41" fontId="24" fillId="9" borderId="30" xfId="5" applyFont="1" applyFill="1" applyBorder="1"/>
    <xf numFmtId="0" fontId="23" fillId="7" borderId="23" xfId="0" applyFont="1" applyFill="1" applyBorder="1"/>
    <xf numFmtId="41" fontId="23" fillId="7" borderId="23" xfId="5" applyFont="1" applyFill="1" applyBorder="1"/>
    <xf numFmtId="0" fontId="23" fillId="7" borderId="27" xfId="0" applyFont="1" applyFill="1" applyBorder="1"/>
    <xf numFmtId="0" fontId="23" fillId="7" borderId="28" xfId="0" applyFont="1" applyFill="1" applyBorder="1"/>
    <xf numFmtId="0" fontId="21" fillId="7" borderId="23" xfId="0" applyFont="1" applyFill="1" applyBorder="1" applyAlignment="1">
      <alignment vertical="center" wrapText="1"/>
    </xf>
    <xf numFmtId="0" fontId="21" fillId="7" borderId="23" xfId="0" applyFont="1" applyFill="1" applyBorder="1" applyAlignment="1">
      <alignment horizontal="right" vertical="center" wrapText="1"/>
    </xf>
    <xf numFmtId="41" fontId="26" fillId="7" borderId="23" xfId="5" applyFont="1" applyFill="1" applyBorder="1" applyAlignment="1">
      <alignment vertical="center" wrapText="1"/>
    </xf>
    <xf numFmtId="0" fontId="21" fillId="7" borderId="27" xfId="0" applyFont="1" applyFill="1" applyBorder="1" applyAlignment="1">
      <alignment vertical="center" wrapText="1"/>
    </xf>
    <xf numFmtId="0" fontId="21" fillId="7" borderId="28" xfId="0" applyFont="1" applyFill="1" applyBorder="1" applyAlignment="1">
      <alignment vertical="center" wrapText="1"/>
    </xf>
    <xf numFmtId="0" fontId="23" fillId="7" borderId="23" xfId="0" applyFont="1" applyFill="1" applyBorder="1" applyAlignment="1">
      <alignment vertical="center" wrapText="1"/>
    </xf>
    <xf numFmtId="0" fontId="26" fillId="7" borderId="23" xfId="0" applyFont="1" applyFill="1" applyBorder="1" applyAlignment="1">
      <alignment vertical="center" wrapText="1"/>
    </xf>
    <xf numFmtId="3" fontId="26" fillId="7" borderId="23" xfId="0" applyNumberFormat="1" applyFont="1" applyFill="1" applyBorder="1" applyAlignment="1">
      <alignment horizontal="right" vertical="center" wrapText="1"/>
    </xf>
    <xf numFmtId="0" fontId="26" fillId="7" borderId="27" xfId="0" applyFont="1" applyFill="1" applyBorder="1" applyAlignment="1">
      <alignment vertical="center" wrapText="1"/>
    </xf>
    <xf numFmtId="3" fontId="26" fillId="7" borderId="23" xfId="0" applyNumberFormat="1" applyFont="1" applyFill="1" applyBorder="1" applyAlignment="1">
      <alignment vertical="center" wrapText="1"/>
    </xf>
    <xf numFmtId="3" fontId="26" fillId="7" borderId="28" xfId="0" applyNumberFormat="1" applyFont="1" applyFill="1" applyBorder="1" applyAlignment="1">
      <alignment vertical="center" wrapText="1"/>
    </xf>
    <xf numFmtId="3" fontId="21" fillId="7" borderId="40" xfId="0" applyNumberFormat="1" applyFont="1" applyFill="1" applyBorder="1" applyAlignment="1">
      <alignment vertical="center" wrapText="1"/>
    </xf>
    <xf numFmtId="3" fontId="21" fillId="7" borderId="41" xfId="0" applyNumberFormat="1" applyFont="1" applyFill="1" applyBorder="1" applyAlignment="1">
      <alignment vertical="center" wrapText="1"/>
    </xf>
    <xf numFmtId="3" fontId="26" fillId="7" borderId="42" xfId="0" applyNumberFormat="1" applyFont="1" applyFill="1" applyBorder="1" applyAlignment="1">
      <alignment horizontal="right" vertical="center" wrapText="1"/>
    </xf>
    <xf numFmtId="41" fontId="26" fillId="7" borderId="31" xfId="5" applyFont="1" applyFill="1" applyBorder="1" applyAlignment="1">
      <alignment vertical="center" wrapText="1"/>
    </xf>
    <xf numFmtId="3" fontId="21" fillId="7" borderId="23" xfId="0" applyNumberFormat="1" applyFont="1" applyFill="1" applyBorder="1" applyAlignment="1">
      <alignment horizontal="right" vertical="center" wrapText="1"/>
    </xf>
    <xf numFmtId="41" fontId="21" fillId="7" borderId="23" xfId="5" applyFont="1" applyFill="1" applyBorder="1" applyAlignment="1">
      <alignment vertical="center" wrapText="1"/>
    </xf>
    <xf numFmtId="0" fontId="23" fillId="7" borderId="31" xfId="0" applyFont="1" applyFill="1" applyBorder="1"/>
    <xf numFmtId="0" fontId="21" fillId="10" borderId="17" xfId="0" applyFont="1" applyFill="1" applyBorder="1" applyAlignment="1">
      <alignment vertical="center" wrapText="1"/>
    </xf>
    <xf numFmtId="0" fontId="23" fillId="7" borderId="29" xfId="0" applyFont="1" applyFill="1" applyBorder="1"/>
    <xf numFmtId="41" fontId="23" fillId="7" borderId="31" xfId="5" applyFont="1" applyFill="1" applyBorder="1"/>
    <xf numFmtId="14" fontId="21" fillId="7" borderId="0" xfId="0" applyNumberFormat="1" applyFont="1" applyFill="1" applyAlignment="1">
      <alignment horizontal="left" vertical="center" wrapText="1"/>
    </xf>
    <xf numFmtId="20" fontId="21" fillId="7" borderId="0" xfId="0" applyNumberFormat="1" applyFont="1" applyFill="1" applyAlignment="1">
      <alignment horizontal="left" vertical="center" wrapText="1"/>
    </xf>
    <xf numFmtId="41" fontId="23" fillId="7" borderId="23" xfId="5" applyFont="1" applyFill="1" applyBorder="1" applyAlignment="1">
      <alignment horizontal="center"/>
    </xf>
    <xf numFmtId="41" fontId="26" fillId="7" borderId="23" xfId="5" applyFont="1" applyFill="1" applyBorder="1" applyAlignment="1">
      <alignment horizontal="center" vertical="center" wrapText="1"/>
    </xf>
    <xf numFmtId="41" fontId="27" fillId="10" borderId="19" xfId="5" applyFont="1" applyFill="1" applyBorder="1"/>
    <xf numFmtId="0" fontId="28" fillId="7" borderId="0" xfId="0" applyFont="1" applyFill="1"/>
    <xf numFmtId="41" fontId="28" fillId="7" borderId="0" xfId="5" applyFont="1" applyFill="1"/>
    <xf numFmtId="41" fontId="29" fillId="7" borderId="0" xfId="5" applyFont="1" applyFill="1"/>
    <xf numFmtId="41" fontId="30" fillId="7" borderId="0" xfId="5" applyFont="1" applyFill="1"/>
    <xf numFmtId="0" fontId="31" fillId="12" borderId="0" xfId="0" applyFont="1" applyFill="1" applyAlignment="1">
      <alignment horizontal="center"/>
    </xf>
    <xf numFmtId="0" fontId="31" fillId="7" borderId="0" xfId="0" applyFont="1" applyFill="1" applyAlignment="1">
      <alignment horizontal="center"/>
    </xf>
    <xf numFmtId="41" fontId="28" fillId="7" borderId="19" xfId="5" applyFont="1" applyFill="1" applyBorder="1" applyAlignment="1">
      <alignment horizontal="center"/>
    </xf>
    <xf numFmtId="41" fontId="29" fillId="7" borderId="19" xfId="5" applyFont="1" applyFill="1" applyBorder="1" applyAlignment="1">
      <alignment horizontal="center"/>
    </xf>
    <xf numFmtId="41" fontId="30" fillId="7" borderId="19" xfId="5" applyFont="1" applyFill="1" applyBorder="1" applyAlignment="1">
      <alignment horizontal="center"/>
    </xf>
    <xf numFmtId="41" fontId="28" fillId="7" borderId="31" xfId="5" applyFont="1" applyFill="1" applyBorder="1"/>
    <xf numFmtId="41" fontId="29" fillId="7" borderId="31" xfId="5" applyFont="1" applyFill="1" applyBorder="1"/>
    <xf numFmtId="41" fontId="30" fillId="7" borderId="31" xfId="5" applyFont="1" applyFill="1" applyBorder="1"/>
    <xf numFmtId="0" fontId="28" fillId="7" borderId="23" xfId="0" applyFont="1" applyFill="1" applyBorder="1"/>
    <xf numFmtId="0" fontId="28" fillId="7" borderId="27" xfId="0" applyFont="1" applyFill="1" applyBorder="1" applyAlignment="1">
      <alignment horizontal="center"/>
    </xf>
    <xf numFmtId="0" fontId="28" fillId="7" borderId="0" xfId="0" applyFont="1" applyFill="1" applyAlignment="1">
      <alignment horizontal="center"/>
    </xf>
    <xf numFmtId="41" fontId="28" fillId="7" borderId="28" xfId="5" applyFont="1" applyFill="1" applyBorder="1" applyAlignment="1">
      <alignment horizontal="center"/>
    </xf>
    <xf numFmtId="41" fontId="29" fillId="7" borderId="23" xfId="5" applyFont="1" applyFill="1" applyBorder="1"/>
    <xf numFmtId="41" fontId="30" fillId="7" borderId="23" xfId="5" applyFont="1" applyFill="1" applyBorder="1"/>
    <xf numFmtId="0" fontId="28" fillId="7" borderId="27" xfId="0" applyFont="1" applyFill="1" applyBorder="1"/>
    <xf numFmtId="41" fontId="28" fillId="7" borderId="28" xfId="5" applyFont="1" applyFill="1" applyBorder="1"/>
    <xf numFmtId="0" fontId="28" fillId="7" borderId="31" xfId="0" applyFont="1" applyFill="1" applyBorder="1"/>
    <xf numFmtId="0" fontId="17" fillId="7" borderId="23" xfId="0" applyFont="1" applyFill="1" applyBorder="1"/>
    <xf numFmtId="0" fontId="17" fillId="7" borderId="27" xfId="0" applyFont="1" applyFill="1" applyBorder="1" applyAlignment="1">
      <alignment horizontal="center"/>
    </xf>
    <xf numFmtId="0" fontId="17" fillId="7" borderId="27" xfId="0" applyFont="1" applyFill="1" applyBorder="1"/>
    <xf numFmtId="0" fontId="17" fillId="7" borderId="31" xfId="0" applyFont="1" applyFill="1" applyBorder="1"/>
    <xf numFmtId="0" fontId="37" fillId="7" borderId="0" xfId="0" applyFont="1" applyFill="1"/>
    <xf numFmtId="0" fontId="37" fillId="7" borderId="0" xfId="0" applyFont="1" applyFill="1" applyAlignment="1">
      <alignment horizontal="center"/>
    </xf>
    <xf numFmtId="0" fontId="22" fillId="7" borderId="0" xfId="0" applyFont="1" applyFill="1" applyAlignment="1">
      <alignment horizontal="center" vertical="center" wrapText="1"/>
    </xf>
    <xf numFmtId="0" fontId="23" fillId="7" borderId="0" xfId="0" applyFont="1" applyFill="1" applyAlignment="1">
      <alignment horizontal="center"/>
    </xf>
    <xf numFmtId="0" fontId="24" fillId="9" borderId="22" xfId="0" applyFont="1" applyFill="1" applyBorder="1" applyAlignment="1">
      <alignment horizontal="center" vertical="center" wrapText="1"/>
    </xf>
    <xf numFmtId="0" fontId="24" fillId="9" borderId="31" xfId="0" applyFont="1" applyFill="1" applyBorder="1" applyAlignment="1">
      <alignment horizontal="center"/>
    </xf>
    <xf numFmtId="0" fontId="23" fillId="7" borderId="23" xfId="0" applyFont="1" applyFill="1" applyBorder="1" applyAlignment="1">
      <alignment horizontal="center"/>
    </xf>
    <xf numFmtId="0" fontId="21" fillId="7" borderId="23" xfId="0" applyFont="1" applyFill="1" applyBorder="1" applyAlignment="1">
      <alignment horizontal="center" vertical="center" wrapText="1"/>
    </xf>
    <xf numFmtId="0" fontId="26" fillId="7" borderId="23" xfId="0" applyFont="1" applyFill="1" applyBorder="1" applyAlignment="1">
      <alignment horizontal="center" vertical="center" wrapText="1"/>
    </xf>
    <xf numFmtId="0" fontId="23" fillId="7" borderId="31" xfId="0" applyFont="1" applyFill="1" applyBorder="1" applyAlignment="1">
      <alignment horizontal="center"/>
    </xf>
    <xf numFmtId="0" fontId="23" fillId="7" borderId="0" xfId="0" applyFont="1" applyFill="1" applyAlignment="1">
      <alignment horizontal="center" vertical="center" wrapText="1"/>
    </xf>
    <xf numFmtId="41" fontId="34" fillId="7" borderId="0" xfId="5" applyFont="1" applyFill="1" applyBorder="1"/>
    <xf numFmtId="0" fontId="38" fillId="7" borderId="27" xfId="0" applyFont="1" applyFill="1" applyBorder="1" applyAlignment="1">
      <alignment vertical="center" wrapText="1"/>
    </xf>
    <xf numFmtId="0" fontId="38" fillId="7" borderId="27" xfId="0" applyFont="1" applyFill="1" applyBorder="1" applyAlignment="1">
      <alignment horizontal="center" vertical="center" wrapText="1"/>
    </xf>
    <xf numFmtId="0" fontId="38" fillId="7" borderId="23" xfId="0" applyFont="1" applyFill="1" applyBorder="1" applyAlignment="1">
      <alignment vertical="center" wrapText="1"/>
    </xf>
    <xf numFmtId="0" fontId="17" fillId="7" borderId="27" xfId="0" applyFont="1" applyFill="1" applyBorder="1" applyAlignment="1">
      <alignment vertical="center" wrapText="1"/>
    </xf>
    <xf numFmtId="0" fontId="17" fillId="7" borderId="27" xfId="0" applyFont="1" applyFill="1" applyBorder="1" applyAlignment="1">
      <alignment horizontal="center" vertical="center" wrapText="1"/>
    </xf>
    <xf numFmtId="0" fontId="39" fillId="7" borderId="27" xfId="0" applyFont="1" applyFill="1" applyBorder="1" applyAlignment="1">
      <alignment vertical="center" wrapText="1"/>
    </xf>
    <xf numFmtId="0" fontId="39" fillId="7" borderId="27" xfId="0" applyFont="1" applyFill="1" applyBorder="1" applyAlignment="1">
      <alignment horizontal="center" vertical="center" wrapText="1"/>
    </xf>
    <xf numFmtId="3" fontId="39" fillId="7" borderId="23" xfId="0" applyNumberFormat="1" applyFont="1" applyFill="1" applyBorder="1" applyAlignment="1">
      <alignment vertical="center" wrapText="1"/>
    </xf>
    <xf numFmtId="3" fontId="39" fillId="7" borderId="42" xfId="0" applyNumberFormat="1" applyFont="1" applyFill="1" applyBorder="1" applyAlignment="1">
      <alignment vertical="center" wrapText="1"/>
    </xf>
    <xf numFmtId="3" fontId="38" fillId="7" borderId="40" xfId="0" applyNumberFormat="1" applyFont="1" applyFill="1" applyBorder="1" applyAlignment="1">
      <alignment vertical="center" wrapText="1"/>
    </xf>
    <xf numFmtId="0" fontId="26" fillId="7" borderId="24" xfId="0" applyFont="1" applyFill="1" applyBorder="1" applyAlignment="1">
      <alignment vertical="center" wrapText="1"/>
    </xf>
    <xf numFmtId="41" fontId="23" fillId="7" borderId="22" xfId="5" applyFont="1" applyFill="1" applyBorder="1"/>
    <xf numFmtId="0" fontId="21" fillId="10" borderId="29" xfId="0" applyFont="1" applyFill="1" applyBorder="1" applyAlignment="1">
      <alignment vertical="center" wrapText="1"/>
    </xf>
    <xf numFmtId="41" fontId="23" fillId="10" borderId="31" xfId="5" applyFont="1" applyFill="1" applyBorder="1"/>
    <xf numFmtId="0" fontId="25" fillId="9" borderId="22" xfId="0" applyFont="1" applyFill="1" applyBorder="1" applyAlignment="1">
      <alignment horizontal="center" vertical="center" wrapText="1"/>
    </xf>
    <xf numFmtId="0" fontId="26" fillId="11" borderId="23" xfId="0" applyFont="1" applyFill="1" applyBorder="1" applyAlignment="1">
      <alignment vertical="center" wrapText="1"/>
    </xf>
    <xf numFmtId="3" fontId="26" fillId="11" borderId="42" xfId="0" applyNumberFormat="1" applyFont="1" applyFill="1" applyBorder="1" applyAlignment="1">
      <alignment vertical="center" wrapText="1"/>
    </xf>
    <xf numFmtId="0" fontId="39" fillId="11" borderId="27" xfId="0" applyFont="1" applyFill="1" applyBorder="1" applyAlignment="1">
      <alignment vertical="center" wrapText="1"/>
    </xf>
    <xf numFmtId="0" fontId="39" fillId="11" borderId="27" xfId="0" applyFont="1" applyFill="1" applyBorder="1" applyAlignment="1">
      <alignment horizontal="center" vertical="center" wrapText="1"/>
    </xf>
    <xf numFmtId="3" fontId="39" fillId="11" borderId="42" xfId="0" applyNumberFormat="1" applyFont="1" applyFill="1" applyBorder="1" applyAlignment="1">
      <alignment vertical="center" wrapText="1"/>
    </xf>
    <xf numFmtId="0" fontId="42" fillId="14" borderId="24" xfId="0" applyFont="1" applyFill="1" applyBorder="1" applyAlignment="1">
      <alignment vertical="center" wrapText="1"/>
    </xf>
    <xf numFmtId="0" fontId="42" fillId="14" borderId="24" xfId="0" applyFont="1" applyFill="1" applyBorder="1" applyAlignment="1">
      <alignment horizontal="center" vertical="center" wrapText="1"/>
    </xf>
    <xf numFmtId="0" fontId="42" fillId="14" borderId="22" xfId="0" applyFont="1" applyFill="1" applyBorder="1" applyAlignment="1">
      <alignment vertical="center" wrapText="1"/>
    </xf>
    <xf numFmtId="0" fontId="32" fillId="14" borderId="27" xfId="0" applyFont="1" applyFill="1" applyBorder="1" applyAlignment="1">
      <alignment horizontal="center" vertical="center" wrapText="1"/>
    </xf>
    <xf numFmtId="0" fontId="32" fillId="14" borderId="23" xfId="0" applyFont="1" applyFill="1" applyBorder="1" applyAlignment="1">
      <alignment horizontal="center" vertical="center" wrapText="1"/>
    </xf>
    <xf numFmtId="0" fontId="33" fillId="14" borderId="29" xfId="0" applyFont="1" applyFill="1" applyBorder="1"/>
    <xf numFmtId="0" fontId="33" fillId="14" borderId="29" xfId="0" applyFont="1" applyFill="1" applyBorder="1" applyAlignment="1">
      <alignment horizontal="center"/>
    </xf>
    <xf numFmtId="0" fontId="33" fillId="14" borderId="31" xfId="0" applyFont="1" applyFill="1" applyBorder="1"/>
    <xf numFmtId="0" fontId="25" fillId="14" borderId="19" xfId="0" applyFont="1" applyFill="1" applyBorder="1" applyAlignment="1">
      <alignment vertical="center" wrapText="1"/>
    </xf>
    <xf numFmtId="0" fontId="25" fillId="14" borderId="19" xfId="0" applyFont="1" applyFill="1" applyBorder="1" applyAlignment="1">
      <alignment horizontal="center" vertical="center" wrapText="1"/>
    </xf>
    <xf numFmtId="3" fontId="25" fillId="14" borderId="19" xfId="0" applyNumberFormat="1" applyFont="1" applyFill="1" applyBorder="1" applyAlignment="1">
      <alignment horizontal="right" vertical="center" wrapText="1"/>
    </xf>
    <xf numFmtId="41" fontId="25" fillId="14" borderId="19" xfId="5" applyFont="1" applyFill="1" applyBorder="1" applyAlignment="1">
      <alignment vertical="center" wrapText="1"/>
    </xf>
    <xf numFmtId="0" fontId="43" fillId="14" borderId="10" xfId="0" applyFont="1" applyFill="1" applyBorder="1" applyAlignment="1">
      <alignment vertical="center" wrapText="1"/>
    </xf>
    <xf numFmtId="0" fontId="43" fillId="14" borderId="46" xfId="0" applyFont="1" applyFill="1" applyBorder="1" applyAlignment="1">
      <alignment horizontal="center" vertical="center" wrapText="1"/>
    </xf>
    <xf numFmtId="3" fontId="43" fillId="14" borderId="36" xfId="0" applyNumberFormat="1" applyFont="1" applyFill="1" applyBorder="1" applyAlignment="1">
      <alignment vertical="center" wrapText="1"/>
    </xf>
    <xf numFmtId="0" fontId="44" fillId="14" borderId="1" xfId="0" applyFont="1" applyFill="1" applyBorder="1"/>
    <xf numFmtId="41" fontId="44" fillId="14" borderId="1" xfId="5" applyFont="1" applyFill="1" applyBorder="1" applyAlignment="1">
      <alignment horizontal="center"/>
    </xf>
    <xf numFmtId="0" fontId="44" fillId="14" borderId="1" xfId="0" applyFont="1" applyFill="1" applyBorder="1" applyAlignment="1">
      <alignment horizontal="center"/>
    </xf>
    <xf numFmtId="3" fontId="25" fillId="14" borderId="19" xfId="0" applyNumberFormat="1" applyFont="1" applyFill="1" applyBorder="1" applyAlignment="1">
      <alignment vertical="center" wrapText="1"/>
    </xf>
    <xf numFmtId="3" fontId="26" fillId="6" borderId="23" xfId="0" applyNumberFormat="1" applyFont="1" applyFill="1" applyBorder="1" applyAlignment="1">
      <alignment horizontal="right" vertical="center" wrapText="1"/>
    </xf>
    <xf numFmtId="41" fontId="26" fillId="6" borderId="23" xfId="5" applyFont="1" applyFill="1" applyBorder="1" applyAlignment="1">
      <alignment horizontal="center" vertical="center" wrapText="1"/>
    </xf>
    <xf numFmtId="3" fontId="26" fillId="6" borderId="42" xfId="0" applyNumberFormat="1" applyFont="1" applyFill="1" applyBorder="1" applyAlignment="1">
      <alignment horizontal="right" vertical="center" wrapText="1"/>
    </xf>
    <xf numFmtId="3" fontId="26" fillId="6" borderId="23" xfId="0" applyNumberFormat="1" applyFont="1" applyFill="1" applyBorder="1" applyAlignment="1">
      <alignment vertical="center" wrapText="1"/>
    </xf>
    <xf numFmtId="41" fontId="23" fillId="5" borderId="31" xfId="0" applyNumberFormat="1" applyFont="1" applyFill="1" applyBorder="1"/>
    <xf numFmtId="0" fontId="26" fillId="6" borderId="27" xfId="0" applyFont="1" applyFill="1" applyBorder="1" applyAlignment="1">
      <alignment horizontal="left" vertical="center" wrapText="1"/>
    </xf>
    <xf numFmtId="0" fontId="26" fillId="7" borderId="27" xfId="0" applyFont="1" applyFill="1" applyBorder="1" applyAlignment="1">
      <alignment horizontal="center" vertical="center" wrapText="1"/>
    </xf>
    <xf numFmtId="41" fontId="34" fillId="7" borderId="0" xfId="5" applyFont="1" applyFill="1"/>
    <xf numFmtId="0" fontId="34" fillId="7" borderId="0" xfId="0" applyFont="1" applyFill="1"/>
    <xf numFmtId="0" fontId="34" fillId="7" borderId="0" xfId="0" applyFont="1" applyFill="1" applyAlignment="1">
      <alignment horizontal="center"/>
    </xf>
    <xf numFmtId="0" fontId="36" fillId="15" borderId="19" xfId="0" applyFont="1" applyFill="1" applyBorder="1" applyAlignment="1">
      <alignment horizontal="center"/>
    </xf>
    <xf numFmtId="41" fontId="36" fillId="15" borderId="19" xfId="5" applyFont="1" applyFill="1" applyBorder="1" applyAlignment="1">
      <alignment horizontal="center"/>
    </xf>
    <xf numFmtId="3" fontId="18" fillId="7" borderId="0" xfId="0" applyNumberFormat="1" applyFont="1" applyFill="1" applyAlignment="1">
      <alignment horizontal="right" vertical="center"/>
    </xf>
    <xf numFmtId="3" fontId="18" fillId="7" borderId="0" xfId="0" applyNumberFormat="1" applyFont="1" applyFill="1"/>
    <xf numFmtId="0" fontId="20" fillId="7" borderId="0" xfId="0" applyFont="1" applyFill="1" applyAlignment="1">
      <alignment vertical="center"/>
    </xf>
    <xf numFmtId="0" fontId="18" fillId="7" borderId="28" xfId="0" applyFont="1" applyFill="1" applyBorder="1"/>
    <xf numFmtId="0" fontId="20" fillId="7" borderId="27" xfId="0" applyFont="1" applyFill="1" applyBorder="1" applyAlignment="1">
      <alignment vertical="center"/>
    </xf>
    <xf numFmtId="0" fontId="18" fillId="7" borderId="27" xfId="0" applyFont="1" applyFill="1" applyBorder="1"/>
    <xf numFmtId="0" fontId="48" fillId="6" borderId="17" xfId="0" applyFont="1" applyFill="1" applyBorder="1" applyAlignment="1">
      <alignment horizontal="center"/>
    </xf>
    <xf numFmtId="0" fontId="48" fillId="6" borderId="19" xfId="0" applyFont="1" applyFill="1" applyBorder="1" applyAlignment="1">
      <alignment horizontal="center"/>
    </xf>
    <xf numFmtId="0" fontId="48" fillId="6" borderId="21" xfId="0" applyFont="1" applyFill="1" applyBorder="1" applyAlignment="1">
      <alignment horizontal="center"/>
    </xf>
    <xf numFmtId="0" fontId="48" fillId="6" borderId="29" xfId="0" applyFont="1" applyFill="1" applyBorder="1" applyAlignment="1">
      <alignment horizontal="center"/>
    </xf>
    <xf numFmtId="0" fontId="48" fillId="6" borderId="30" xfId="0" applyFont="1" applyFill="1" applyBorder="1" applyAlignment="1">
      <alignment horizontal="center"/>
    </xf>
    <xf numFmtId="0" fontId="18" fillId="7" borderId="23" xfId="0" applyFont="1" applyFill="1" applyBorder="1"/>
    <xf numFmtId="41" fontId="18" fillId="7" borderId="23" xfId="0" applyNumberFormat="1" applyFont="1" applyFill="1" applyBorder="1"/>
    <xf numFmtId="0" fontId="19" fillId="6" borderId="17" xfId="0" applyFont="1" applyFill="1" applyBorder="1"/>
    <xf numFmtId="41" fontId="19" fillId="6" borderId="17" xfId="0" applyNumberFormat="1" applyFont="1" applyFill="1" applyBorder="1"/>
    <xf numFmtId="41" fontId="19" fillId="6" borderId="19" xfId="0" applyNumberFormat="1" applyFont="1" applyFill="1" applyBorder="1"/>
    <xf numFmtId="41" fontId="19" fillId="6" borderId="21" xfId="0" applyNumberFormat="1" applyFont="1" applyFill="1" applyBorder="1"/>
    <xf numFmtId="0" fontId="19" fillId="6" borderId="29" xfId="0" applyFont="1" applyFill="1" applyBorder="1"/>
    <xf numFmtId="41" fontId="19" fillId="6" borderId="29" xfId="0" applyNumberFormat="1" applyFont="1" applyFill="1" applyBorder="1"/>
    <xf numFmtId="41" fontId="19" fillId="6" borderId="31" xfId="0" applyNumberFormat="1" applyFont="1" applyFill="1" applyBorder="1"/>
    <xf numFmtId="41" fontId="19" fillId="6" borderId="30" xfId="0" applyNumberFormat="1" applyFont="1" applyFill="1" applyBorder="1"/>
    <xf numFmtId="3" fontId="26" fillId="7" borderId="42" xfId="0" applyNumberFormat="1" applyFont="1" applyFill="1" applyBorder="1" applyAlignment="1">
      <alignment vertical="center" wrapText="1"/>
    </xf>
    <xf numFmtId="0" fontId="26" fillId="7" borderId="43" xfId="0" applyFont="1" applyFill="1" applyBorder="1" applyAlignment="1">
      <alignment vertical="center" wrapText="1"/>
    </xf>
    <xf numFmtId="0" fontId="21" fillId="7" borderId="40" xfId="0" applyFont="1" applyFill="1" applyBorder="1" applyAlignment="1">
      <alignment vertical="center" wrapText="1"/>
    </xf>
    <xf numFmtId="0" fontId="21" fillId="7" borderId="41" xfId="0" applyFont="1" applyFill="1" applyBorder="1" applyAlignment="1">
      <alignment vertical="center" wrapText="1"/>
    </xf>
    <xf numFmtId="3" fontId="26" fillId="7" borderId="43" xfId="0" applyNumberFormat="1" applyFont="1" applyFill="1" applyBorder="1" applyAlignment="1">
      <alignment vertical="center" wrapText="1"/>
    </xf>
    <xf numFmtId="0" fontId="26" fillId="7" borderId="22" xfId="0" applyFont="1" applyFill="1" applyBorder="1" applyAlignment="1">
      <alignment vertical="center" wrapText="1"/>
    </xf>
    <xf numFmtId="3" fontId="26" fillId="7" borderId="22" xfId="0" applyNumberFormat="1" applyFont="1" applyFill="1" applyBorder="1" applyAlignment="1">
      <alignment vertical="center" wrapText="1"/>
    </xf>
    <xf numFmtId="3" fontId="26" fillId="7" borderId="26" xfId="0" applyNumberFormat="1" applyFont="1" applyFill="1" applyBorder="1" applyAlignment="1">
      <alignment vertical="center" wrapText="1"/>
    </xf>
    <xf numFmtId="0" fontId="23" fillId="5" borderId="0" xfId="0" applyFont="1" applyFill="1"/>
    <xf numFmtId="0" fontId="21" fillId="10" borderId="31" xfId="0" applyFont="1" applyFill="1" applyBorder="1" applyAlignment="1">
      <alignment vertical="center" wrapText="1"/>
    </xf>
    <xf numFmtId="3" fontId="21" fillId="10" borderId="44" xfId="0" applyNumberFormat="1" applyFont="1" applyFill="1" applyBorder="1" applyAlignment="1">
      <alignment vertical="center" wrapText="1"/>
    </xf>
    <xf numFmtId="3" fontId="21" fillId="10" borderId="45" xfId="0" applyNumberFormat="1" applyFont="1" applyFill="1" applyBorder="1" applyAlignment="1">
      <alignment vertical="center" wrapText="1"/>
    </xf>
    <xf numFmtId="3" fontId="21" fillId="7" borderId="23" xfId="0" applyNumberFormat="1" applyFont="1" applyFill="1" applyBorder="1" applyAlignment="1">
      <alignment vertical="center" wrapText="1"/>
    </xf>
    <xf numFmtId="3" fontId="21" fillId="7" borderId="28" xfId="0" applyNumberFormat="1" applyFont="1" applyFill="1" applyBorder="1" applyAlignment="1">
      <alignment vertical="center" wrapText="1"/>
    </xf>
    <xf numFmtId="0" fontId="41" fillId="7" borderId="0" xfId="0" applyFont="1" applyFill="1"/>
    <xf numFmtId="0" fontId="47" fillId="7" borderId="0" xfId="0" applyFont="1" applyFill="1"/>
    <xf numFmtId="0" fontId="26" fillId="6" borderId="23" xfId="0" applyFont="1" applyFill="1" applyBorder="1" applyAlignment="1">
      <alignment vertical="center" wrapText="1"/>
    </xf>
    <xf numFmtId="3" fontId="26" fillId="6" borderId="42" xfId="0" applyNumberFormat="1" applyFont="1" applyFill="1" applyBorder="1" applyAlignment="1">
      <alignment vertical="center" wrapText="1"/>
    </xf>
    <xf numFmtId="3" fontId="26" fillId="6" borderId="43" xfId="0" applyNumberFormat="1" applyFont="1" applyFill="1" applyBorder="1" applyAlignment="1">
      <alignment vertical="center" wrapText="1"/>
    </xf>
    <xf numFmtId="0" fontId="21" fillId="10" borderId="19" xfId="0" applyFont="1" applyFill="1" applyBorder="1" applyAlignment="1">
      <alignment vertical="center" wrapText="1"/>
    </xf>
    <xf numFmtId="3" fontId="21" fillId="10" borderId="19" xfId="0" applyNumberFormat="1" applyFont="1" applyFill="1" applyBorder="1" applyAlignment="1">
      <alignment vertical="center" wrapText="1"/>
    </xf>
    <xf numFmtId="3" fontId="21" fillId="10" borderId="21" xfId="0" applyNumberFormat="1" applyFont="1" applyFill="1" applyBorder="1" applyAlignment="1">
      <alignment vertical="center" wrapText="1"/>
    </xf>
    <xf numFmtId="0" fontId="23" fillId="7" borderId="30" xfId="0" applyFont="1" applyFill="1" applyBorder="1"/>
    <xf numFmtId="3" fontId="23" fillId="5" borderId="22" xfId="0" applyNumberFormat="1" applyFont="1" applyFill="1" applyBorder="1"/>
    <xf numFmtId="3" fontId="26" fillId="5" borderId="19" xfId="0" applyNumberFormat="1" applyFont="1" applyFill="1" applyBorder="1" applyAlignment="1">
      <alignment vertical="center" wrapText="1"/>
    </xf>
    <xf numFmtId="3" fontId="23" fillId="7" borderId="23" xfId="0" applyNumberFormat="1" applyFont="1" applyFill="1" applyBorder="1"/>
    <xf numFmtId="3" fontId="26" fillId="7" borderId="31" xfId="0" applyNumberFormat="1" applyFont="1" applyFill="1" applyBorder="1" applyAlignment="1">
      <alignment horizontal="right" vertical="center" wrapText="1"/>
    </xf>
    <xf numFmtId="0" fontId="25" fillId="14" borderId="31" xfId="0" applyFont="1" applyFill="1" applyBorder="1" applyAlignment="1">
      <alignment vertical="center" wrapText="1"/>
    </xf>
    <xf numFmtId="3" fontId="25" fillId="14" borderId="31" xfId="0" applyNumberFormat="1" applyFont="1" applyFill="1" applyBorder="1" applyAlignment="1">
      <alignment horizontal="right" vertical="center" wrapText="1"/>
    </xf>
    <xf numFmtId="41" fontId="25" fillId="14" borderId="31" xfId="5" applyFont="1" applyFill="1" applyBorder="1" applyAlignment="1">
      <alignment vertical="center" wrapText="1"/>
    </xf>
    <xf numFmtId="3" fontId="26" fillId="6" borderId="31" xfId="0" applyNumberFormat="1" applyFont="1" applyFill="1" applyBorder="1" applyAlignment="1">
      <alignment horizontal="right" vertical="center" wrapText="1"/>
    </xf>
    <xf numFmtId="0" fontId="23" fillId="6" borderId="23" xfId="0" applyFont="1" applyFill="1" applyBorder="1" applyAlignment="1">
      <alignment vertical="center" wrapText="1"/>
    </xf>
    <xf numFmtId="3" fontId="23" fillId="6" borderId="23" xfId="0" applyNumberFormat="1" applyFont="1" applyFill="1" applyBorder="1"/>
    <xf numFmtId="0" fontId="25" fillId="14" borderId="23" xfId="0" applyFont="1" applyFill="1" applyBorder="1" applyAlignment="1">
      <alignment vertical="center" wrapText="1"/>
    </xf>
    <xf numFmtId="3" fontId="25" fillId="14" borderId="23" xfId="0" applyNumberFormat="1" applyFont="1" applyFill="1" applyBorder="1" applyAlignment="1">
      <alignment vertical="center" wrapText="1"/>
    </xf>
    <xf numFmtId="3" fontId="25" fillId="14" borderId="31" xfId="0" applyNumberFormat="1" applyFont="1" applyFill="1" applyBorder="1" applyAlignment="1">
      <alignment vertical="center" wrapText="1"/>
    </xf>
    <xf numFmtId="41" fontId="23" fillId="11" borderId="23" xfId="5" applyFont="1" applyFill="1" applyBorder="1" applyAlignment="1">
      <alignment horizontal="center"/>
    </xf>
    <xf numFmtId="3" fontId="21" fillId="10" borderId="31" xfId="0" applyNumberFormat="1" applyFont="1" applyFill="1" applyBorder="1" applyAlignment="1">
      <alignment vertical="center" wrapText="1"/>
    </xf>
    <xf numFmtId="41" fontId="23" fillId="5" borderId="22" xfId="5" applyFont="1" applyFill="1" applyBorder="1"/>
    <xf numFmtId="0" fontId="26" fillId="5" borderId="22" xfId="0" applyFont="1" applyFill="1" applyBorder="1" applyAlignment="1">
      <alignment vertical="center" wrapText="1"/>
    </xf>
    <xf numFmtId="3" fontId="26" fillId="5" borderId="22" xfId="0" applyNumberFormat="1" applyFont="1" applyFill="1" applyBorder="1" applyAlignment="1">
      <alignment vertical="center" wrapText="1"/>
    </xf>
    <xf numFmtId="0" fontId="26" fillId="5" borderId="19" xfId="0" applyFont="1" applyFill="1" applyBorder="1" applyAlignment="1">
      <alignment vertical="center" wrapText="1"/>
    </xf>
    <xf numFmtId="41" fontId="23" fillId="5" borderId="19" xfId="5" applyFont="1" applyFill="1" applyBorder="1"/>
    <xf numFmtId="0" fontId="26" fillId="13" borderId="19" xfId="0" applyFont="1" applyFill="1" applyBorder="1" applyAlignment="1">
      <alignment vertical="center" wrapText="1"/>
    </xf>
    <xf numFmtId="3" fontId="26" fillId="13" borderId="19" xfId="0" applyNumberFormat="1" applyFont="1" applyFill="1" applyBorder="1" applyAlignment="1">
      <alignment vertical="center" wrapText="1"/>
    </xf>
    <xf numFmtId="41" fontId="23" fillId="13" borderId="19" xfId="5" applyFont="1" applyFill="1" applyBorder="1"/>
    <xf numFmtId="41" fontId="25" fillId="9" borderId="22" xfId="5" applyFont="1" applyFill="1" applyBorder="1" applyAlignment="1">
      <alignment horizontal="center"/>
    </xf>
    <xf numFmtId="0" fontId="32" fillId="14" borderId="22" xfId="0" applyFont="1" applyFill="1" applyBorder="1" applyAlignment="1">
      <alignment horizontal="center" vertical="center" wrapText="1"/>
    </xf>
    <xf numFmtId="0" fontId="34" fillId="7" borderId="0" xfId="0" applyFont="1" applyFill="1" applyAlignment="1">
      <alignment vertical="center" wrapText="1"/>
    </xf>
    <xf numFmtId="0" fontId="34" fillId="7" borderId="0" xfId="0" applyFont="1" applyFill="1" applyAlignment="1">
      <alignment horizontal="center" vertical="center" wrapText="1"/>
    </xf>
    <xf numFmtId="0" fontId="34" fillId="7" borderId="28" xfId="0" applyFont="1" applyFill="1" applyBorder="1" applyAlignment="1">
      <alignment horizontal="center" vertical="center" wrapText="1"/>
    </xf>
    <xf numFmtId="0" fontId="35" fillId="7" borderId="26" xfId="0" applyFont="1" applyFill="1" applyBorder="1" applyAlignment="1">
      <alignment horizontal="center" vertical="center" wrapText="1"/>
    </xf>
    <xf numFmtId="0" fontId="34" fillId="7" borderId="30" xfId="0" applyFont="1" applyFill="1" applyBorder="1" applyAlignment="1">
      <alignment horizontal="center" vertical="center" wrapText="1"/>
    </xf>
    <xf numFmtId="0" fontId="35" fillId="7" borderId="30" xfId="0" applyFont="1" applyFill="1" applyBorder="1" applyAlignment="1">
      <alignment horizontal="center" vertical="center" wrapText="1"/>
    </xf>
    <xf numFmtId="0" fontId="35" fillId="7" borderId="23" xfId="0" applyFont="1" applyFill="1" applyBorder="1" applyAlignment="1">
      <alignment vertical="center" wrapText="1"/>
    </xf>
    <xf numFmtId="0" fontId="35" fillId="7" borderId="28" xfId="0" applyFont="1" applyFill="1" applyBorder="1" applyAlignment="1">
      <alignment vertical="center" wrapText="1"/>
    </xf>
    <xf numFmtId="0" fontId="34" fillId="7" borderId="28" xfId="0" applyFont="1" applyFill="1" applyBorder="1" applyAlignment="1">
      <alignment vertical="center" wrapText="1"/>
    </xf>
    <xf numFmtId="0" fontId="35" fillId="7" borderId="30" xfId="0" applyFont="1" applyFill="1" applyBorder="1" applyAlignment="1">
      <alignment vertical="center" wrapText="1"/>
    </xf>
    <xf numFmtId="0" fontId="34" fillId="7" borderId="30" xfId="0" applyFont="1" applyFill="1" applyBorder="1" applyAlignment="1">
      <alignment vertical="center" wrapText="1"/>
    </xf>
    <xf numFmtId="41" fontId="34" fillId="7" borderId="0" xfId="5" applyFont="1" applyFill="1" applyAlignment="1">
      <alignment horizontal="center"/>
    </xf>
    <xf numFmtId="0" fontId="34" fillId="7" borderId="27" xfId="0" applyFont="1" applyFill="1" applyBorder="1"/>
    <xf numFmtId="41" fontId="34" fillId="7" borderId="0" xfId="5" applyFont="1" applyFill="1" applyBorder="1" applyAlignment="1">
      <alignment horizontal="center"/>
    </xf>
    <xf numFmtId="0" fontId="34" fillId="7" borderId="28" xfId="0" applyFont="1" applyFill="1" applyBorder="1"/>
    <xf numFmtId="0" fontId="34" fillId="7" borderId="29" xfId="0" applyFont="1" applyFill="1" applyBorder="1"/>
    <xf numFmtId="41" fontId="34" fillId="7" borderId="16" xfId="5" applyFont="1" applyFill="1" applyBorder="1" applyAlignment="1">
      <alignment horizontal="center"/>
    </xf>
    <xf numFmtId="0" fontId="34" fillId="7" borderId="16" xfId="0" applyFont="1" applyFill="1" applyBorder="1" applyAlignment="1">
      <alignment horizontal="center"/>
    </xf>
    <xf numFmtId="0" fontId="34" fillId="7" borderId="30" xfId="0" applyFont="1" applyFill="1" applyBorder="1"/>
    <xf numFmtId="10" fontId="37" fillId="7" borderId="34" xfId="5" applyNumberFormat="1" applyFont="1" applyFill="1" applyBorder="1" applyAlignment="1">
      <alignment horizontal="center"/>
    </xf>
    <xf numFmtId="0" fontId="37" fillId="7" borderId="15" xfId="0" applyFont="1" applyFill="1" applyBorder="1"/>
    <xf numFmtId="41" fontId="37" fillId="7" borderId="15" xfId="5" applyFont="1" applyFill="1" applyBorder="1" applyAlignment="1">
      <alignment horizontal="center"/>
    </xf>
    <xf numFmtId="41" fontId="37" fillId="7" borderId="0" xfId="5" applyFont="1" applyFill="1" applyAlignment="1">
      <alignment horizontal="center"/>
    </xf>
    <xf numFmtId="0" fontId="44" fillId="14" borderId="35" xfId="0" applyFont="1" applyFill="1" applyBorder="1"/>
    <xf numFmtId="41" fontId="44" fillId="14" borderId="18" xfId="5" applyFont="1" applyFill="1" applyBorder="1" applyAlignment="1">
      <alignment horizontal="center"/>
    </xf>
    <xf numFmtId="0" fontId="44" fillId="14" borderId="18" xfId="0" applyFont="1" applyFill="1" applyBorder="1" applyAlignment="1">
      <alignment horizontal="center"/>
    </xf>
    <xf numFmtId="0" fontId="37" fillId="7" borderId="37" xfId="0" applyFont="1" applyFill="1" applyBorder="1"/>
    <xf numFmtId="41" fontId="37" fillId="7" borderId="38" xfId="5" applyFont="1" applyFill="1" applyBorder="1" applyAlignment="1">
      <alignment horizontal="center"/>
    </xf>
    <xf numFmtId="9" fontId="37" fillId="7" borderId="38" xfId="0" applyNumberFormat="1" applyFont="1" applyFill="1" applyBorder="1" applyAlignment="1">
      <alignment horizontal="center"/>
    </xf>
    <xf numFmtId="0" fontId="35" fillId="7" borderId="0" xfId="0" applyFont="1" applyFill="1"/>
    <xf numFmtId="0" fontId="34" fillId="7" borderId="16" xfId="0" applyFont="1" applyFill="1" applyBorder="1" applyAlignment="1">
      <alignment horizontal="center" vertical="center" wrapText="1"/>
    </xf>
    <xf numFmtId="0" fontId="34" fillId="7" borderId="0" xfId="0" applyFont="1" applyFill="1" applyAlignment="1">
      <alignment horizontal="justify" vertical="center" wrapText="1"/>
    </xf>
    <xf numFmtId="0" fontId="34" fillId="7" borderId="16" xfId="0" applyFont="1" applyFill="1" applyBorder="1" applyAlignment="1">
      <alignment horizontal="justify" vertical="center" wrapText="1"/>
    </xf>
    <xf numFmtId="0" fontId="37" fillId="7" borderId="13" xfId="0" applyFont="1" applyFill="1" applyBorder="1"/>
    <xf numFmtId="41" fontId="46" fillId="7" borderId="0" xfId="5" applyFont="1" applyFill="1" applyBorder="1"/>
    <xf numFmtId="41" fontId="25" fillId="14" borderId="19" xfId="5" applyFont="1" applyFill="1" applyBorder="1"/>
    <xf numFmtId="3" fontId="38" fillId="7" borderId="23" xfId="0" applyNumberFormat="1" applyFont="1" applyFill="1" applyBorder="1" applyAlignment="1">
      <alignment vertical="center" wrapText="1"/>
    </xf>
    <xf numFmtId="3" fontId="38" fillId="7" borderId="22" xfId="0" applyNumberFormat="1" applyFont="1" applyFill="1" applyBorder="1" applyAlignment="1">
      <alignment vertical="center" wrapText="1"/>
    </xf>
    <xf numFmtId="3" fontId="39" fillId="7" borderId="31" xfId="0" applyNumberFormat="1" applyFont="1" applyFill="1" applyBorder="1" applyAlignment="1">
      <alignment vertical="center" wrapText="1"/>
    </xf>
    <xf numFmtId="41" fontId="38" fillId="7" borderId="23" xfId="0" applyNumberFormat="1" applyFont="1" applyFill="1" applyBorder="1" applyAlignment="1">
      <alignment vertical="center" wrapText="1"/>
    </xf>
    <xf numFmtId="41" fontId="17" fillId="7" borderId="31" xfId="0" applyNumberFormat="1" applyFont="1" applyFill="1" applyBorder="1"/>
    <xf numFmtId="3" fontId="21" fillId="7" borderId="22" xfId="0" applyNumberFormat="1" applyFont="1" applyFill="1" applyBorder="1" applyAlignment="1">
      <alignment horizontal="right" vertical="center" wrapText="1"/>
    </xf>
    <xf numFmtId="0" fontId="23" fillId="6" borderId="0" xfId="0" applyFont="1" applyFill="1"/>
    <xf numFmtId="3" fontId="23" fillId="6" borderId="19" xfId="0" applyNumberFormat="1" applyFont="1" applyFill="1" applyBorder="1"/>
    <xf numFmtId="41" fontId="28" fillId="7" borderId="0" xfId="5" applyFont="1" applyFill="1" applyBorder="1"/>
    <xf numFmtId="41" fontId="29" fillId="7" borderId="0" xfId="5" applyFont="1" applyFill="1" applyBorder="1"/>
    <xf numFmtId="41" fontId="30" fillId="7" borderId="0" xfId="5" applyFont="1" applyFill="1" applyBorder="1"/>
    <xf numFmtId="41" fontId="52" fillId="7" borderId="23" xfId="5" applyFont="1" applyFill="1" applyBorder="1"/>
    <xf numFmtId="0" fontId="52" fillId="7" borderId="23" xfId="0" applyFont="1" applyFill="1" applyBorder="1"/>
    <xf numFmtId="0" fontId="52" fillId="7" borderId="27" xfId="0" applyFont="1" applyFill="1" applyBorder="1"/>
    <xf numFmtId="0" fontId="52" fillId="7" borderId="0" xfId="0" applyFont="1" applyFill="1"/>
    <xf numFmtId="41" fontId="52" fillId="7" borderId="28" xfId="5" applyFont="1" applyFill="1" applyBorder="1"/>
    <xf numFmtId="0" fontId="28" fillId="7" borderId="0" xfId="0" applyFont="1" applyFill="1" applyAlignment="1">
      <alignment horizontal="left"/>
    </xf>
    <xf numFmtId="0" fontId="48" fillId="7" borderId="19" xfId="0" applyFont="1" applyFill="1" applyBorder="1" applyAlignment="1">
      <alignment horizontal="right" vertical="top" wrapText="1"/>
    </xf>
    <xf numFmtId="0" fontId="48" fillId="7" borderId="21" xfId="0" applyFont="1" applyFill="1" applyBorder="1" applyAlignment="1">
      <alignment horizontal="center" vertical="center" wrapText="1"/>
    </xf>
    <xf numFmtId="0" fontId="48" fillId="7" borderId="31" xfId="0" applyFont="1" applyFill="1" applyBorder="1" applyAlignment="1">
      <alignment horizontal="right" vertical="top" wrapText="1"/>
    </xf>
    <xf numFmtId="14" fontId="48" fillId="7" borderId="30" xfId="0" applyNumberFormat="1" applyFont="1" applyFill="1" applyBorder="1" applyAlignment="1">
      <alignment horizontal="center" vertical="top" wrapText="1"/>
    </xf>
    <xf numFmtId="3" fontId="23" fillId="7" borderId="31" xfId="0" applyNumberFormat="1" applyFont="1" applyFill="1" applyBorder="1"/>
    <xf numFmtId="0" fontId="50" fillId="7" borderId="0" xfId="0" applyFont="1" applyFill="1"/>
    <xf numFmtId="3" fontId="34" fillId="7" borderId="0" xfId="0" applyNumberFormat="1" applyFont="1" applyFill="1"/>
    <xf numFmtId="41" fontId="37" fillId="7" borderId="13" xfId="5" applyFont="1" applyFill="1" applyBorder="1" applyAlignment="1">
      <alignment horizontal="center"/>
    </xf>
    <xf numFmtId="9" fontId="37" fillId="7" borderId="13" xfId="5" applyNumberFormat="1" applyFont="1" applyFill="1" applyBorder="1" applyAlignment="1">
      <alignment horizontal="center"/>
    </xf>
    <xf numFmtId="41" fontId="23" fillId="7" borderId="0" xfId="5" applyFont="1" applyFill="1" applyProtection="1"/>
    <xf numFmtId="0" fontId="23" fillId="0" borderId="0" xfId="0" applyFont="1"/>
    <xf numFmtId="169" fontId="17" fillId="7" borderId="0" xfId="0" applyNumberFormat="1" applyFont="1" applyFill="1"/>
    <xf numFmtId="0" fontId="27" fillId="4" borderId="3" xfId="0" applyFont="1" applyFill="1" applyBorder="1" applyAlignment="1">
      <alignment horizontal="center"/>
    </xf>
    <xf numFmtId="14" fontId="27" fillId="4" borderId="13" xfId="5" applyNumberFormat="1" applyFont="1" applyFill="1" applyBorder="1" applyAlignment="1">
      <alignment horizontal="center"/>
    </xf>
    <xf numFmtId="0" fontId="23" fillId="4" borderId="8" xfId="0" applyFont="1" applyFill="1" applyBorder="1"/>
    <xf numFmtId="0" fontId="27" fillId="4" borderId="8" xfId="0" applyFont="1" applyFill="1" applyBorder="1" applyAlignment="1">
      <alignment horizontal="center"/>
    </xf>
    <xf numFmtId="41" fontId="27" fillId="4" borderId="15" xfId="5" applyFont="1" applyFill="1" applyBorder="1" applyAlignment="1" applyProtection="1">
      <alignment horizontal="center"/>
    </xf>
    <xf numFmtId="0" fontId="23" fillId="7" borderId="14" xfId="0" applyFont="1" applyFill="1" applyBorder="1"/>
    <xf numFmtId="0" fontId="27" fillId="7" borderId="0" xfId="0" applyFont="1" applyFill="1"/>
    <xf numFmtId="0" fontId="27" fillId="7" borderId="0" xfId="0" applyFont="1" applyFill="1" applyAlignment="1">
      <alignment horizontal="center"/>
    </xf>
    <xf numFmtId="41" fontId="27" fillId="7" borderId="14" xfId="5" applyFont="1" applyFill="1" applyBorder="1" applyAlignment="1" applyProtection="1">
      <alignment horizontal="center"/>
    </xf>
    <xf numFmtId="41" fontId="23" fillId="7" borderId="14" xfId="5" applyFont="1" applyFill="1" applyBorder="1" applyProtection="1"/>
    <xf numFmtId="1" fontId="27" fillId="7" borderId="0" xfId="0" applyNumberFormat="1" applyFont="1" applyFill="1"/>
    <xf numFmtId="41" fontId="23" fillId="7" borderId="14" xfId="5" applyFont="1" applyFill="1" applyBorder="1" applyProtection="1">
      <protection locked="0"/>
    </xf>
    <xf numFmtId="169" fontId="23" fillId="7" borderId="0" xfId="0" applyNumberFormat="1" applyFont="1" applyFill="1"/>
    <xf numFmtId="1" fontId="23" fillId="7" borderId="14" xfId="0" applyNumberFormat="1" applyFont="1" applyFill="1" applyBorder="1"/>
    <xf numFmtId="1" fontId="54" fillId="7" borderId="0" xfId="1" applyNumberFormat="1" applyFont="1" applyFill="1" applyBorder="1" applyAlignment="1" applyProtection="1"/>
    <xf numFmtId="1" fontId="23" fillId="7" borderId="0" xfId="0" applyNumberFormat="1" applyFont="1" applyFill="1"/>
    <xf numFmtId="41" fontId="27" fillId="7" borderId="14" xfId="5" applyFont="1" applyFill="1" applyBorder="1" applyProtection="1">
      <protection locked="0"/>
    </xf>
    <xf numFmtId="169" fontId="27" fillId="7" borderId="0" xfId="0" applyNumberFormat="1" applyFont="1" applyFill="1"/>
    <xf numFmtId="0" fontId="27" fillId="0" borderId="0" xfId="0" applyFont="1"/>
    <xf numFmtId="1" fontId="27" fillId="7" borderId="14" xfId="0" applyNumberFormat="1" applyFont="1" applyFill="1" applyBorder="1"/>
    <xf numFmtId="0" fontId="27" fillId="3" borderId="10" xfId="0" applyFont="1" applyFill="1" applyBorder="1" applyAlignment="1">
      <alignment horizontal="left" wrapText="1"/>
    </xf>
    <xf numFmtId="0" fontId="27" fillId="3" borderId="11" xfId="0" applyFont="1" applyFill="1" applyBorder="1"/>
    <xf numFmtId="1" fontId="27" fillId="3" borderId="11" xfId="0" applyNumberFormat="1" applyFont="1" applyFill="1" applyBorder="1"/>
    <xf numFmtId="41" fontId="27" fillId="3" borderId="1" xfId="5" applyFont="1" applyFill="1" applyBorder="1" applyAlignment="1" applyProtection="1">
      <alignment vertical="center" wrapText="1"/>
    </xf>
    <xf numFmtId="0" fontId="23" fillId="7" borderId="0" xfId="0" applyFont="1" applyFill="1" applyAlignment="1">
      <alignment wrapText="1"/>
    </xf>
    <xf numFmtId="41" fontId="23" fillId="7" borderId="14" xfId="5" applyFont="1" applyFill="1" applyBorder="1" applyAlignment="1" applyProtection="1">
      <alignment vertical="center"/>
      <protection locked="0"/>
    </xf>
    <xf numFmtId="0" fontId="27" fillId="3" borderId="11" xfId="0" applyFont="1" applyFill="1" applyBorder="1" applyAlignment="1">
      <alignment wrapText="1"/>
    </xf>
    <xf numFmtId="41" fontId="27" fillId="3" borderId="1" xfId="5" applyFont="1" applyFill="1" applyBorder="1" applyAlignment="1" applyProtection="1">
      <alignment vertical="center"/>
    </xf>
    <xf numFmtId="0" fontId="27" fillId="7" borderId="8" xfId="0" applyFont="1" applyFill="1" applyBorder="1"/>
    <xf numFmtId="1" fontId="27" fillId="7" borderId="8" xfId="0" applyNumberFormat="1" applyFont="1" applyFill="1" applyBorder="1"/>
    <xf numFmtId="41" fontId="27" fillId="7" borderId="15" xfId="5" applyFont="1" applyFill="1" applyBorder="1" applyProtection="1"/>
    <xf numFmtId="41" fontId="27" fillId="3" borderId="1" xfId="5" applyFont="1" applyFill="1" applyBorder="1" applyProtection="1"/>
    <xf numFmtId="41" fontId="27" fillId="7" borderId="14" xfId="5" applyFont="1" applyFill="1" applyBorder="1" applyProtection="1"/>
    <xf numFmtId="0" fontId="54" fillId="7" borderId="0" xfId="1" applyFont="1" applyFill="1" applyBorder="1" applyAlignment="1" applyProtection="1"/>
    <xf numFmtId="1" fontId="55" fillId="7" borderId="0" xfId="1" applyNumberFormat="1" applyFont="1" applyFill="1" applyBorder="1" applyAlignment="1" applyProtection="1"/>
    <xf numFmtId="0" fontId="27" fillId="3" borderId="3" xfId="0" applyFont="1" applyFill="1" applyBorder="1"/>
    <xf numFmtId="1" fontId="27" fillId="3" borderId="3" xfId="0" applyNumberFormat="1" applyFont="1" applyFill="1" applyBorder="1"/>
    <xf numFmtId="41" fontId="27" fillId="3" borderId="13" xfId="5" applyFont="1" applyFill="1" applyBorder="1" applyAlignment="1" applyProtection="1">
      <alignment vertical="center"/>
    </xf>
    <xf numFmtId="0" fontId="27" fillId="3" borderId="0" xfId="0" applyFont="1" applyFill="1"/>
    <xf numFmtId="1" fontId="27" fillId="3" borderId="0" xfId="0" applyNumberFormat="1" applyFont="1" applyFill="1"/>
    <xf numFmtId="41" fontId="27" fillId="3" borderId="14" xfId="5" applyFont="1" applyFill="1" applyBorder="1" applyAlignment="1" applyProtection="1">
      <alignment vertical="center"/>
    </xf>
    <xf numFmtId="0" fontId="27" fillId="3" borderId="8" xfId="0" applyFont="1" applyFill="1" applyBorder="1"/>
    <xf numFmtId="1" fontId="27" fillId="3" borderId="8" xfId="0" applyNumberFormat="1" applyFont="1" applyFill="1" applyBorder="1"/>
    <xf numFmtId="41" fontId="27" fillId="3" borderId="15" xfId="5" applyFont="1" applyFill="1" applyBorder="1" applyAlignment="1" applyProtection="1">
      <alignment vertical="center"/>
    </xf>
    <xf numFmtId="41" fontId="27" fillId="7" borderId="14" xfId="5" applyFont="1" applyFill="1" applyBorder="1" applyAlignment="1" applyProtection="1">
      <alignment horizontal="right" vertical="center"/>
    </xf>
    <xf numFmtId="1" fontId="23" fillId="5" borderId="14" xfId="0" applyNumberFormat="1" applyFont="1" applyFill="1" applyBorder="1"/>
    <xf numFmtId="1" fontId="23" fillId="5" borderId="0" xfId="0" applyNumberFormat="1" applyFont="1" applyFill="1"/>
    <xf numFmtId="41" fontId="23" fillId="5" borderId="14" xfId="5" applyFont="1" applyFill="1" applyBorder="1" applyProtection="1">
      <protection locked="0"/>
    </xf>
    <xf numFmtId="0" fontId="23" fillId="7" borderId="15" xfId="0" applyFont="1" applyFill="1" applyBorder="1"/>
    <xf numFmtId="0" fontId="27" fillId="7" borderId="10" xfId="0" applyFont="1" applyFill="1" applyBorder="1"/>
    <xf numFmtId="0" fontId="27" fillId="7" borderId="11" xfId="0" applyFont="1" applyFill="1" applyBorder="1"/>
    <xf numFmtId="41" fontId="53" fillId="7" borderId="11" xfId="5" applyFont="1" applyFill="1" applyBorder="1" applyProtection="1"/>
    <xf numFmtId="41" fontId="23" fillId="0" borderId="0" xfId="5" applyFont="1" applyProtection="1"/>
    <xf numFmtId="169" fontId="23" fillId="0" borderId="0" xfId="0" applyNumberFormat="1" applyFont="1"/>
    <xf numFmtId="0" fontId="56" fillId="7" borderId="0" xfId="0" applyFont="1" applyFill="1"/>
    <xf numFmtId="0" fontId="56" fillId="7" borderId="0" xfId="0" applyFont="1" applyFill="1" applyAlignment="1">
      <alignment horizontal="center"/>
    </xf>
    <xf numFmtId="0" fontId="56" fillId="0" borderId="0" xfId="0" applyFont="1" applyProtection="1">
      <protection hidden="1"/>
    </xf>
    <xf numFmtId="0" fontId="48" fillId="7" borderId="0" xfId="0" applyFont="1" applyFill="1" applyAlignment="1">
      <alignment horizontal="center"/>
    </xf>
    <xf numFmtId="0" fontId="56" fillId="7" borderId="8" xfId="0" applyFont="1" applyFill="1" applyBorder="1"/>
    <xf numFmtId="0" fontId="56" fillId="7" borderId="8" xfId="0" applyFont="1" applyFill="1" applyBorder="1" applyAlignment="1">
      <alignment horizontal="center"/>
    </xf>
    <xf numFmtId="0" fontId="56" fillId="4" borderId="13" xfId="0" applyFont="1" applyFill="1" applyBorder="1"/>
    <xf numFmtId="0" fontId="56" fillId="4" borderId="13" xfId="0" applyFont="1" applyFill="1" applyBorder="1" applyAlignment="1">
      <alignment horizontal="center"/>
    </xf>
    <xf numFmtId="0" fontId="48" fillId="4" borderId="14" xfId="0" applyFont="1" applyFill="1" applyBorder="1" applyAlignment="1">
      <alignment horizontal="left"/>
    </xf>
    <xf numFmtId="0" fontId="48" fillId="4" borderId="14" xfId="0" applyFont="1" applyFill="1" applyBorder="1" applyAlignment="1">
      <alignment horizontal="center"/>
    </xf>
    <xf numFmtId="14" fontId="48" fillId="4" borderId="14" xfId="0" applyNumberFormat="1" applyFont="1" applyFill="1" applyBorder="1" applyAlignment="1">
      <alignment horizontal="center"/>
    </xf>
    <xf numFmtId="0" fontId="48" fillId="4" borderId="15" xfId="0" applyFont="1" applyFill="1" applyBorder="1" applyAlignment="1">
      <alignment horizontal="left"/>
    </xf>
    <xf numFmtId="0" fontId="48" fillId="4" borderId="15" xfId="0" applyFont="1" applyFill="1" applyBorder="1" applyAlignment="1">
      <alignment horizontal="center"/>
    </xf>
    <xf numFmtId="0" fontId="48" fillId="7" borderId="14" xfId="0" applyFont="1" applyFill="1" applyBorder="1" applyAlignment="1">
      <alignment horizontal="left" vertical="center" wrapText="1"/>
    </xf>
    <xf numFmtId="1" fontId="48" fillId="7" borderId="14" xfId="0" applyNumberFormat="1" applyFont="1" applyFill="1" applyBorder="1" applyAlignment="1">
      <alignment horizontal="center" vertical="center" wrapText="1"/>
    </xf>
    <xf numFmtId="165" fontId="56" fillId="7" borderId="13" xfId="0" applyNumberFormat="1" applyFont="1" applyFill="1" applyBorder="1" applyProtection="1">
      <protection locked="0"/>
    </xf>
    <xf numFmtId="165" fontId="56" fillId="7" borderId="14" xfId="0" applyNumberFormat="1" applyFont="1" applyFill="1" applyBorder="1" applyProtection="1">
      <protection locked="0"/>
    </xf>
    <xf numFmtId="0" fontId="56" fillId="7" borderId="14" xfId="0" applyFont="1" applyFill="1" applyBorder="1" applyAlignment="1">
      <alignment horizontal="left" vertical="center" wrapText="1"/>
    </xf>
    <xf numFmtId="1" fontId="54" fillId="7" borderId="0" xfId="1" applyNumberFormat="1" applyFont="1" applyFill="1" applyAlignment="1" applyProtection="1">
      <alignment horizontal="center"/>
    </xf>
    <xf numFmtId="165" fontId="56" fillId="7" borderId="6" xfId="0" applyNumberFormat="1" applyFont="1" applyFill="1" applyBorder="1" applyProtection="1">
      <protection locked="0"/>
    </xf>
    <xf numFmtId="1" fontId="56" fillId="7" borderId="14" xfId="0" applyNumberFormat="1" applyFont="1" applyFill="1" applyBorder="1" applyAlignment="1">
      <alignment horizontal="center" vertical="center" wrapText="1"/>
    </xf>
    <xf numFmtId="0" fontId="57" fillId="7" borderId="14" xfId="0" applyFont="1" applyFill="1" applyBorder="1" applyAlignment="1">
      <alignment horizontal="left" vertical="center" wrapText="1"/>
    </xf>
    <xf numFmtId="1" fontId="54" fillId="7" borderId="0" xfId="1" applyNumberFormat="1" applyFont="1" applyFill="1" applyBorder="1" applyAlignment="1" applyProtection="1">
      <alignment horizontal="center"/>
    </xf>
    <xf numFmtId="1" fontId="58" fillId="7" borderId="0" xfId="1" applyNumberFormat="1" applyFont="1" applyFill="1" applyAlignment="1" applyProtection="1">
      <alignment horizontal="center"/>
    </xf>
    <xf numFmtId="165" fontId="56" fillId="7" borderId="15" xfId="0" applyNumberFormat="1" applyFont="1" applyFill="1" applyBorder="1" applyProtection="1">
      <protection locked="0"/>
    </xf>
    <xf numFmtId="0" fontId="27" fillId="3" borderId="10" xfId="0" applyFont="1" applyFill="1" applyBorder="1"/>
    <xf numFmtId="1" fontId="27" fillId="3" borderId="10" xfId="0" applyNumberFormat="1" applyFont="1" applyFill="1" applyBorder="1" applyAlignment="1">
      <alignment horizontal="center"/>
    </xf>
    <xf numFmtId="165" fontId="27" fillId="3" borderId="1" xfId="0" applyNumberFormat="1" applyFont="1" applyFill="1" applyBorder="1" applyProtection="1">
      <protection locked="0"/>
    </xf>
    <xf numFmtId="0" fontId="27" fillId="3" borderId="10" xfId="0" applyFont="1" applyFill="1" applyBorder="1" applyAlignment="1">
      <alignment horizontal="center"/>
    </xf>
    <xf numFmtId="0" fontId="56" fillId="7" borderId="14" xfId="0" applyFont="1" applyFill="1" applyBorder="1" applyAlignment="1">
      <alignment horizontal="center" vertical="center" wrapText="1"/>
    </xf>
    <xf numFmtId="0" fontId="56" fillId="0" borderId="0" xfId="0" applyFont="1" applyAlignment="1">
      <alignment horizontal="left" vertical="center" wrapText="1"/>
    </xf>
    <xf numFmtId="0" fontId="56" fillId="0" borderId="0" xfId="0" applyFont="1" applyAlignment="1">
      <alignment horizontal="center" vertical="center" wrapText="1"/>
    </xf>
    <xf numFmtId="165" fontId="56" fillId="0" borderId="0" xfId="0" applyNumberFormat="1" applyFont="1" applyProtection="1">
      <protection locked="0"/>
    </xf>
    <xf numFmtId="0" fontId="48" fillId="7" borderId="2" xfId="0" applyFont="1" applyFill="1" applyBorder="1" applyAlignment="1">
      <alignment horizontal="left" vertical="center" wrapText="1" indent="1"/>
    </xf>
    <xf numFmtId="0" fontId="48" fillId="7" borderId="3" xfId="0" applyFont="1" applyFill="1" applyBorder="1" applyAlignment="1">
      <alignment horizontal="center" vertical="center" wrapText="1"/>
    </xf>
    <xf numFmtId="165" fontId="56" fillId="7" borderId="3" xfId="7" applyNumberFormat="1" applyFont="1" applyFill="1" applyBorder="1" applyProtection="1">
      <alignment vertical="center"/>
      <protection locked="0"/>
    </xf>
    <xf numFmtId="0" fontId="56" fillId="7" borderId="5" xfId="0" applyFont="1" applyFill="1" applyBorder="1" applyAlignment="1">
      <alignment horizontal="left" vertical="center" wrapText="1" indent="3"/>
    </xf>
    <xf numFmtId="0" fontId="56" fillId="7" borderId="0" xfId="0" applyFont="1" applyFill="1" applyAlignment="1">
      <alignment horizontal="center" vertical="center" wrapText="1"/>
    </xf>
    <xf numFmtId="165" fontId="56" fillId="7" borderId="0" xfId="7" applyNumberFormat="1" applyFont="1" applyFill="1" applyBorder="1" applyProtection="1">
      <alignment vertical="center"/>
      <protection locked="0"/>
    </xf>
    <xf numFmtId="0" fontId="48" fillId="3" borderId="10" xfId="0" applyFont="1" applyFill="1" applyBorder="1" applyAlignment="1">
      <alignment horizontal="left" vertical="center" indent="2"/>
    </xf>
    <xf numFmtId="0" fontId="48" fillId="3" borderId="11" xfId="0" applyFont="1" applyFill="1" applyBorder="1" applyAlignment="1">
      <alignment horizontal="center" vertical="center"/>
    </xf>
    <xf numFmtId="165" fontId="48" fillId="3" borderId="11" xfId="7" applyNumberFormat="1" applyFont="1" applyFill="1" applyBorder="1" applyProtection="1">
      <alignment vertical="center"/>
      <protection locked="0"/>
    </xf>
    <xf numFmtId="0" fontId="59" fillId="7" borderId="10" xfId="0" applyFont="1" applyFill="1" applyBorder="1" applyAlignment="1">
      <alignment horizontal="left" vertical="center" indent="2"/>
    </xf>
    <xf numFmtId="0" fontId="59" fillId="7" borderId="11" xfId="0" applyFont="1" applyFill="1" applyBorder="1" applyAlignment="1">
      <alignment horizontal="center" vertical="center"/>
    </xf>
    <xf numFmtId="165" fontId="59" fillId="7" borderId="11" xfId="7" applyNumberFormat="1" applyFont="1" applyFill="1" applyBorder="1" applyProtection="1">
      <alignment vertical="center"/>
      <protection locked="0"/>
    </xf>
    <xf numFmtId="0" fontId="59" fillId="7" borderId="0" xfId="0" applyFont="1" applyFill="1" applyAlignment="1">
      <alignment horizontal="left" vertical="center" indent="2"/>
    </xf>
    <xf numFmtId="0" fontId="59" fillId="7" borderId="0" xfId="0" applyFont="1" applyFill="1" applyAlignment="1">
      <alignment horizontal="center" vertical="center"/>
    </xf>
    <xf numFmtId="166" fontId="59" fillId="7" borderId="0" xfId="7" applyNumberFormat="1" applyFont="1" applyFill="1" applyBorder="1">
      <alignment vertical="center"/>
    </xf>
    <xf numFmtId="3" fontId="56" fillId="7" borderId="0" xfId="0" applyNumberFormat="1" applyFont="1" applyFill="1"/>
    <xf numFmtId="0" fontId="56" fillId="0" borderId="0" xfId="0" applyFont="1"/>
    <xf numFmtId="0" fontId="56" fillId="0" borderId="0" xfId="0" applyFont="1" applyAlignment="1">
      <alignment horizontal="center"/>
    </xf>
    <xf numFmtId="3" fontId="56" fillId="0" borderId="0" xfId="0" applyNumberFormat="1" applyFont="1"/>
    <xf numFmtId="0" fontId="20" fillId="5" borderId="22" xfId="0" applyFont="1" applyFill="1" applyBorder="1" applyAlignment="1">
      <alignment vertical="center"/>
    </xf>
    <xf numFmtId="3" fontId="20" fillId="5" borderId="27" xfId="0" applyNumberFormat="1" applyFont="1" applyFill="1" applyBorder="1" applyAlignment="1">
      <alignment horizontal="right" vertical="center"/>
    </xf>
    <xf numFmtId="3" fontId="18" fillId="5" borderId="23" xfId="0" applyNumberFormat="1" applyFont="1" applyFill="1" applyBorder="1"/>
    <xf numFmtId="0" fontId="18" fillId="5" borderId="28" xfId="0" applyFont="1" applyFill="1" applyBorder="1"/>
    <xf numFmtId="0" fontId="0" fillId="5" borderId="0" xfId="0" applyFill="1"/>
    <xf numFmtId="0" fontId="20" fillId="5" borderId="23" xfId="0" applyFont="1" applyFill="1" applyBorder="1" applyAlignment="1">
      <alignment vertical="center"/>
    </xf>
    <xf numFmtId="0" fontId="39" fillId="5" borderId="23" xfId="0" applyFont="1" applyFill="1" applyBorder="1" applyAlignment="1">
      <alignment vertical="center" wrapText="1"/>
    </xf>
    <xf numFmtId="3" fontId="18" fillId="5" borderId="27" xfId="0" applyNumberFormat="1" applyFont="1" applyFill="1" applyBorder="1" applyAlignment="1">
      <alignment horizontal="right" vertical="center"/>
    </xf>
    <xf numFmtId="0" fontId="26" fillId="5" borderId="23" xfId="0" applyFont="1" applyFill="1" applyBorder="1" applyAlignment="1">
      <alignment vertical="center" wrapText="1"/>
    </xf>
    <xf numFmtId="3" fontId="18" fillId="5" borderId="27" xfId="0" applyNumberFormat="1" applyFont="1" applyFill="1" applyBorder="1" applyAlignment="1">
      <alignment horizontal="right" vertical="center" wrapText="1"/>
    </xf>
    <xf numFmtId="0" fontId="20" fillId="5" borderId="31" xfId="0" applyFont="1" applyFill="1" applyBorder="1" applyAlignment="1">
      <alignment vertical="center"/>
    </xf>
    <xf numFmtId="3" fontId="18" fillId="5" borderId="29" xfId="0" applyNumberFormat="1" applyFont="1" applyFill="1" applyBorder="1" applyAlignment="1">
      <alignment horizontal="right" vertical="center"/>
    </xf>
    <xf numFmtId="3" fontId="18" fillId="5" borderId="31" xfId="0" applyNumberFormat="1" applyFont="1" applyFill="1" applyBorder="1"/>
    <xf numFmtId="0" fontId="18" fillId="5" borderId="30" xfId="0" applyFont="1" applyFill="1" applyBorder="1"/>
    <xf numFmtId="0" fontId="20" fillId="5" borderId="27" xfId="0" applyFont="1" applyFill="1" applyBorder="1" applyAlignment="1">
      <alignment vertical="center"/>
    </xf>
    <xf numFmtId="3" fontId="20" fillId="5" borderId="27" xfId="0" applyNumberFormat="1" applyFont="1" applyFill="1" applyBorder="1" applyAlignment="1">
      <alignment horizontal="center" vertical="center"/>
    </xf>
    <xf numFmtId="3" fontId="20" fillId="5" borderId="23" xfId="0" applyNumberFormat="1" applyFont="1" applyFill="1" applyBorder="1" applyAlignment="1">
      <alignment horizontal="right" vertical="center"/>
    </xf>
    <xf numFmtId="0" fontId="18" fillId="5" borderId="23" xfId="0" applyFont="1" applyFill="1" applyBorder="1"/>
    <xf numFmtId="3" fontId="18" fillId="5" borderId="23" xfId="0" applyNumberFormat="1" applyFont="1" applyFill="1" applyBorder="1" applyAlignment="1">
      <alignment horizontal="right" vertical="center"/>
    </xf>
    <xf numFmtId="0" fontId="18" fillId="5" borderId="27" xfId="0" applyFont="1" applyFill="1" applyBorder="1"/>
    <xf numFmtId="41" fontId="18" fillId="5" borderId="28" xfId="0" applyNumberFormat="1" applyFont="1" applyFill="1" applyBorder="1"/>
    <xf numFmtId="41" fontId="18" fillId="5" borderId="23" xfId="0" applyNumberFormat="1" applyFont="1" applyFill="1" applyBorder="1"/>
    <xf numFmtId="41" fontId="27" fillId="7" borderId="13" xfId="5" applyFont="1" applyFill="1" applyBorder="1" applyProtection="1"/>
    <xf numFmtId="41" fontId="23" fillId="7" borderId="15" xfId="5" applyFont="1" applyFill="1" applyBorder="1" applyProtection="1">
      <protection locked="0"/>
    </xf>
    <xf numFmtId="0" fontId="37" fillId="5" borderId="33" xfId="0" applyFont="1" applyFill="1" applyBorder="1"/>
    <xf numFmtId="41" fontId="37" fillId="5" borderId="34" xfId="5" applyFont="1" applyFill="1" applyBorder="1" applyAlignment="1">
      <alignment horizontal="center"/>
    </xf>
    <xf numFmtId="10" fontId="37" fillId="5" borderId="34" xfId="5" applyNumberFormat="1" applyFont="1" applyFill="1" applyBorder="1" applyAlignment="1">
      <alignment horizontal="center"/>
    </xf>
    <xf numFmtId="3" fontId="34" fillId="15" borderId="0" xfId="0" applyNumberFormat="1" applyFont="1" applyFill="1" applyAlignment="1">
      <alignment horizontal="center"/>
    </xf>
    <xf numFmtId="0" fontId="34" fillId="15" borderId="0" xfId="0" applyFont="1" applyFill="1" applyAlignment="1">
      <alignment horizontal="center"/>
    </xf>
    <xf numFmtId="0" fontId="34" fillId="5" borderId="0" xfId="0" applyFont="1" applyFill="1" applyAlignment="1">
      <alignment horizontal="center"/>
    </xf>
    <xf numFmtId="0" fontId="34" fillId="16" borderId="0" xfId="0" applyFont="1" applyFill="1"/>
    <xf numFmtId="0" fontId="48" fillId="4" borderId="10" xfId="0" applyFont="1" applyFill="1" applyBorder="1" applyAlignment="1">
      <alignment horizontal="center"/>
    </xf>
    <xf numFmtId="0" fontId="48" fillId="6" borderId="24" xfId="0" applyFont="1" applyFill="1" applyBorder="1" applyAlignment="1">
      <alignment horizontal="center" vertical="center" wrapText="1"/>
    </xf>
    <xf numFmtId="0" fontId="48" fillId="6" borderId="29" xfId="0" applyFont="1" applyFill="1" applyBorder="1" applyAlignment="1">
      <alignment horizontal="center" vertical="center" wrapText="1"/>
    </xf>
    <xf numFmtId="0" fontId="48" fillId="6" borderId="24" xfId="0" applyFont="1" applyFill="1" applyBorder="1" applyAlignment="1">
      <alignment horizontal="center"/>
    </xf>
    <xf numFmtId="0" fontId="48" fillId="6" borderId="26" xfId="0" applyFont="1" applyFill="1" applyBorder="1" applyAlignment="1">
      <alignment horizontal="center"/>
    </xf>
    <xf numFmtId="0" fontId="48" fillId="6" borderId="25" xfId="0" applyFont="1" applyFill="1" applyBorder="1" applyAlignment="1">
      <alignment horizontal="center"/>
    </xf>
    <xf numFmtId="0" fontId="48" fillId="6" borderId="17" xfId="0" applyFont="1" applyFill="1" applyBorder="1" applyAlignment="1">
      <alignment horizontal="center"/>
    </xf>
    <xf numFmtId="0" fontId="48" fillId="6" borderId="21" xfId="0" applyFont="1" applyFill="1" applyBorder="1" applyAlignment="1">
      <alignment horizontal="center"/>
    </xf>
    <xf numFmtId="0" fontId="27" fillId="4" borderId="13" xfId="0" applyFont="1" applyFill="1" applyBorder="1" applyAlignment="1">
      <alignment horizontal="center" wrapText="1"/>
    </xf>
    <xf numFmtId="0" fontId="27" fillId="4" borderId="15" xfId="0" applyFont="1" applyFill="1" applyBorder="1" applyAlignment="1">
      <alignment horizontal="center" wrapText="1"/>
    </xf>
    <xf numFmtId="0" fontId="21" fillId="7" borderId="0" xfId="0" applyFont="1" applyFill="1" applyAlignment="1">
      <alignment horizontal="left" vertical="center" wrapText="1"/>
    </xf>
    <xf numFmtId="41" fontId="37" fillId="7" borderId="15" xfId="5" applyFont="1" applyFill="1" applyBorder="1" applyAlignment="1">
      <alignment horizontal="center"/>
    </xf>
    <xf numFmtId="0" fontId="49" fillId="7" borderId="0" xfId="0" applyFont="1" applyFill="1" applyAlignment="1">
      <alignment horizontal="center" vertical="center" wrapText="1"/>
    </xf>
    <xf numFmtId="0" fontId="45" fillId="7" borderId="0" xfId="0" applyFont="1" applyFill="1" applyAlignment="1">
      <alignment horizontal="center" vertical="center" wrapText="1"/>
    </xf>
    <xf numFmtId="0" fontId="45" fillId="7" borderId="28" xfId="0" applyFont="1" applyFill="1" applyBorder="1" applyAlignment="1">
      <alignment horizontal="center" vertical="center" wrapText="1"/>
    </xf>
    <xf numFmtId="0" fontId="35" fillId="7" borderId="0" xfId="0" applyFont="1" applyFill="1" applyAlignment="1">
      <alignment horizontal="center" vertical="center" wrapText="1"/>
    </xf>
    <xf numFmtId="0" fontId="35" fillId="7" borderId="28" xfId="0" applyFont="1" applyFill="1" applyBorder="1" applyAlignment="1">
      <alignment horizontal="center" vertical="center" wrapText="1"/>
    </xf>
    <xf numFmtId="0" fontId="35" fillId="7" borderId="17" xfId="0" applyFont="1" applyFill="1" applyBorder="1" applyAlignment="1">
      <alignment horizontal="left" wrapText="1"/>
    </xf>
    <xf numFmtId="0" fontId="34" fillId="7" borderId="20" xfId="0" applyFont="1" applyFill="1" applyBorder="1" applyAlignment="1">
      <alignment horizontal="left" wrapText="1"/>
    </xf>
    <xf numFmtId="0" fontId="34" fillId="7" borderId="21" xfId="0" applyFont="1" applyFill="1" applyBorder="1" applyAlignment="1">
      <alignment horizontal="left" wrapText="1"/>
    </xf>
    <xf numFmtId="0" fontId="34" fillId="7" borderId="24" xfId="0" applyFont="1" applyFill="1" applyBorder="1" applyAlignment="1">
      <alignment horizontal="left" wrapText="1"/>
    </xf>
    <xf numFmtId="0" fontId="34" fillId="7" borderId="25" xfId="0" applyFont="1" applyFill="1" applyBorder="1" applyAlignment="1">
      <alignment horizontal="left" wrapText="1"/>
    </xf>
    <xf numFmtId="0" fontId="34" fillId="7" borderId="26" xfId="0" applyFont="1" applyFill="1" applyBorder="1" applyAlignment="1">
      <alignment horizontal="left" wrapText="1"/>
    </xf>
    <xf numFmtId="0" fontId="34" fillId="7" borderId="27" xfId="0" applyFont="1" applyFill="1" applyBorder="1" applyAlignment="1">
      <alignment horizontal="left" wrapText="1"/>
    </xf>
    <xf numFmtId="0" fontId="34" fillId="7" borderId="0" xfId="0" applyFont="1" applyFill="1" applyAlignment="1">
      <alignment horizontal="left" wrapText="1"/>
    </xf>
    <xf numFmtId="0" fontId="34" fillId="7" borderId="28" xfId="0" applyFont="1" applyFill="1" applyBorder="1" applyAlignment="1">
      <alignment horizontal="left" wrapText="1"/>
    </xf>
    <xf numFmtId="0" fontId="35" fillId="7" borderId="27" xfId="0" applyFont="1" applyFill="1" applyBorder="1" applyAlignment="1">
      <alignment horizontal="left" wrapText="1"/>
    </xf>
    <xf numFmtId="0" fontId="34" fillId="7" borderId="0" xfId="0" applyFont="1" applyFill="1" applyAlignment="1">
      <alignment horizontal="left"/>
    </xf>
    <xf numFmtId="0" fontId="34" fillId="7" borderId="28" xfId="0" applyFont="1" applyFill="1" applyBorder="1" applyAlignment="1">
      <alignment horizontal="left"/>
    </xf>
    <xf numFmtId="0" fontId="34" fillId="7" borderId="17" xfId="0" applyFont="1" applyFill="1" applyBorder="1" applyAlignment="1">
      <alignment horizontal="left" wrapText="1"/>
    </xf>
    <xf numFmtId="0" fontId="34" fillId="7" borderId="20" xfId="0" applyFont="1" applyFill="1" applyBorder="1" applyAlignment="1">
      <alignment horizontal="left"/>
    </xf>
    <xf numFmtId="0" fontId="34" fillId="7" borderId="21" xfId="0" applyFont="1" applyFill="1" applyBorder="1" applyAlignment="1">
      <alignment horizontal="left"/>
    </xf>
    <xf numFmtId="41" fontId="44" fillId="14" borderId="5" xfId="5" applyFont="1" applyFill="1" applyBorder="1" applyAlignment="1">
      <alignment horizontal="center"/>
    </xf>
    <xf numFmtId="41" fontId="44" fillId="14" borderId="0" xfId="5" applyFont="1" applyFill="1" applyBorder="1" applyAlignment="1">
      <alignment horizontal="center"/>
    </xf>
    <xf numFmtId="41" fontId="37" fillId="7" borderId="13" xfId="5" applyFont="1" applyFill="1" applyBorder="1" applyAlignment="1">
      <alignment horizontal="center"/>
    </xf>
    <xf numFmtId="41" fontId="37" fillId="5" borderId="34" xfId="5" applyFont="1" applyFill="1" applyBorder="1" applyAlignment="1">
      <alignment horizontal="center"/>
    </xf>
    <xf numFmtId="41" fontId="37" fillId="5" borderId="32" xfId="5" applyFont="1" applyFill="1" applyBorder="1" applyAlignment="1">
      <alignment horizontal="center"/>
    </xf>
    <xf numFmtId="41" fontId="37" fillId="7" borderId="38" xfId="5" applyFont="1" applyFill="1" applyBorder="1" applyAlignment="1">
      <alignment horizontal="center"/>
    </xf>
    <xf numFmtId="41" fontId="37" fillId="7" borderId="39" xfId="5" applyFont="1" applyFill="1" applyBorder="1" applyAlignment="1">
      <alignment horizontal="center"/>
    </xf>
    <xf numFmtId="0" fontId="34" fillId="7" borderId="0" xfId="0" applyFont="1" applyFill="1" applyAlignment="1">
      <alignment horizontal="center" vertical="center" wrapText="1"/>
    </xf>
    <xf numFmtId="0" fontId="34" fillId="7" borderId="0" xfId="0" applyFont="1" applyFill="1" applyAlignment="1">
      <alignment horizontal="justify" vertical="center" wrapText="1"/>
    </xf>
    <xf numFmtId="0" fontId="50" fillId="5" borderId="1" xfId="0" applyFont="1" applyFill="1" applyBorder="1" applyAlignment="1">
      <alignment horizontal="center"/>
    </xf>
    <xf numFmtId="0" fontId="40" fillId="7" borderId="1" xfId="0" applyFont="1" applyFill="1" applyBorder="1" applyAlignment="1">
      <alignment horizontal="center" vertical="center" wrapText="1"/>
    </xf>
    <xf numFmtId="41" fontId="44" fillId="14" borderId="47" xfId="5" applyFont="1" applyFill="1" applyBorder="1" applyAlignment="1">
      <alignment horizontal="center"/>
    </xf>
    <xf numFmtId="41" fontId="44" fillId="14" borderId="26" xfId="5" applyFont="1" applyFill="1" applyBorder="1" applyAlignment="1">
      <alignment horizontal="center"/>
    </xf>
    <xf numFmtId="41" fontId="37" fillId="7" borderId="0" xfId="5" applyFont="1" applyFill="1" applyBorder="1" applyAlignment="1">
      <alignment horizontal="center"/>
    </xf>
    <xf numFmtId="0" fontId="28" fillId="7" borderId="24" xfId="0" applyFont="1" applyFill="1" applyBorder="1" applyAlignment="1">
      <alignment horizontal="center" vertical="center"/>
    </xf>
    <xf numFmtId="0" fontId="28" fillId="7" borderId="25" xfId="0" applyFont="1" applyFill="1" applyBorder="1" applyAlignment="1">
      <alignment horizontal="center" vertical="center"/>
    </xf>
    <xf numFmtId="0" fontId="28" fillId="7" borderId="26" xfId="0" applyFont="1" applyFill="1" applyBorder="1" applyAlignment="1">
      <alignment horizontal="center" vertical="center"/>
    </xf>
    <xf numFmtId="0" fontId="28" fillId="7" borderId="29" xfId="0" applyFont="1" applyFill="1" applyBorder="1" applyAlignment="1">
      <alignment horizontal="center" vertical="center"/>
    </xf>
    <xf numFmtId="0" fontId="28" fillId="7" borderId="16" xfId="0" applyFont="1" applyFill="1" applyBorder="1" applyAlignment="1">
      <alignment horizontal="center" vertical="center"/>
    </xf>
    <xf numFmtId="0" fontId="28" fillId="7" borderId="30" xfId="0" applyFont="1" applyFill="1" applyBorder="1" applyAlignment="1">
      <alignment horizontal="center" vertical="center"/>
    </xf>
    <xf numFmtId="0" fontId="36" fillId="15" borderId="17" xfId="0" applyFont="1" applyFill="1" applyBorder="1" applyAlignment="1">
      <alignment horizontal="center"/>
    </xf>
    <xf numFmtId="0" fontId="36" fillId="15" borderId="20" xfId="0" applyFont="1" applyFill="1" applyBorder="1" applyAlignment="1">
      <alignment horizontal="center"/>
    </xf>
    <xf numFmtId="0" fontId="36" fillId="15" borderId="21" xfId="0" applyFont="1" applyFill="1" applyBorder="1" applyAlignment="1">
      <alignment horizontal="center"/>
    </xf>
    <xf numFmtId="0" fontId="28" fillId="5" borderId="17" xfId="0" applyFont="1" applyFill="1" applyBorder="1" applyAlignment="1">
      <alignment horizontal="left"/>
    </xf>
    <xf numFmtId="0" fontId="28" fillId="5" borderId="20" xfId="0" applyFont="1" applyFill="1" applyBorder="1" applyAlignment="1">
      <alignment horizontal="left"/>
    </xf>
    <xf numFmtId="0" fontId="28" fillId="5" borderId="21" xfId="0" applyFont="1" applyFill="1" applyBorder="1" applyAlignment="1">
      <alignment horizontal="left"/>
    </xf>
    <xf numFmtId="41" fontId="28" fillId="7" borderId="24" xfId="0" applyNumberFormat="1" applyFont="1" applyFill="1" applyBorder="1" applyAlignment="1">
      <alignment horizontal="left"/>
    </xf>
    <xf numFmtId="0" fontId="28" fillId="7" borderId="25" xfId="0" applyFont="1" applyFill="1" applyBorder="1" applyAlignment="1">
      <alignment horizontal="left"/>
    </xf>
    <xf numFmtId="0" fontId="28" fillId="7" borderId="26" xfId="0" applyFont="1" applyFill="1" applyBorder="1" applyAlignment="1">
      <alignment horizontal="left"/>
    </xf>
    <xf numFmtId="0" fontId="28" fillId="7" borderId="29" xfId="0" applyFont="1" applyFill="1" applyBorder="1" applyAlignment="1">
      <alignment horizontal="left"/>
    </xf>
    <xf numFmtId="0" fontId="28" fillId="7" borderId="16" xfId="0" applyFont="1" applyFill="1" applyBorder="1" applyAlignment="1">
      <alignment horizontal="left"/>
    </xf>
    <xf numFmtId="0" fontId="28" fillId="7" borderId="30" xfId="0" applyFont="1" applyFill="1" applyBorder="1" applyAlignment="1">
      <alignment horizontal="left"/>
    </xf>
    <xf numFmtId="41" fontId="28" fillId="7" borderId="24" xfId="0" applyNumberFormat="1" applyFont="1" applyFill="1" applyBorder="1" applyAlignment="1">
      <alignment horizontal="center"/>
    </xf>
    <xf numFmtId="0" fontId="28" fillId="7" borderId="25" xfId="0" applyFont="1" applyFill="1" applyBorder="1" applyAlignment="1">
      <alignment horizontal="center"/>
    </xf>
    <xf numFmtId="0" fontId="28" fillId="7" borderId="26" xfId="0" applyFont="1" applyFill="1" applyBorder="1" applyAlignment="1">
      <alignment horizontal="center"/>
    </xf>
    <xf numFmtId="0" fontId="28" fillId="7" borderId="29" xfId="0" applyFont="1" applyFill="1" applyBorder="1" applyAlignment="1">
      <alignment horizontal="center"/>
    </xf>
    <xf numFmtId="0" fontId="28" fillId="7" borderId="16" xfId="0" applyFont="1" applyFill="1" applyBorder="1" applyAlignment="1">
      <alignment horizontal="center"/>
    </xf>
    <xf numFmtId="0" fontId="28" fillId="7" borderId="30" xfId="0" applyFont="1" applyFill="1" applyBorder="1" applyAlignment="1">
      <alignment horizontal="center"/>
    </xf>
    <xf numFmtId="0" fontId="28" fillId="7" borderId="27" xfId="0" applyFont="1" applyFill="1" applyBorder="1" applyAlignment="1">
      <alignment horizontal="center"/>
    </xf>
    <xf numFmtId="0" fontId="28" fillId="7" borderId="0" xfId="0" applyFont="1" applyFill="1" applyAlignment="1">
      <alignment horizontal="center"/>
    </xf>
    <xf numFmtId="0" fontId="28" fillId="7" borderId="28" xfId="0" applyFont="1" applyFill="1" applyBorder="1" applyAlignment="1">
      <alignment horizontal="center"/>
    </xf>
    <xf numFmtId="0" fontId="28" fillId="7" borderId="24"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29" xfId="0" applyFont="1" applyFill="1" applyBorder="1" applyAlignment="1">
      <alignment horizontal="center" vertical="center" wrapText="1"/>
    </xf>
    <xf numFmtId="0" fontId="28" fillId="7" borderId="16" xfId="0" applyFont="1" applyFill="1" applyBorder="1" applyAlignment="1">
      <alignment horizontal="center" vertical="center" wrapText="1"/>
    </xf>
    <xf numFmtId="0" fontId="28" fillId="7" borderId="30" xfId="0" applyFont="1" applyFill="1" applyBorder="1" applyAlignment="1">
      <alignment horizontal="center" vertical="center" wrapText="1"/>
    </xf>
    <xf numFmtId="0" fontId="1" fillId="4" borderId="3" xfId="0" applyFont="1" applyFill="1" applyBorder="1" applyAlignment="1">
      <alignment horizontal="center"/>
    </xf>
    <xf numFmtId="0" fontId="1" fillId="4" borderId="2" xfId="0" applyFont="1" applyFill="1" applyBorder="1" applyAlignment="1">
      <alignment horizontal="center"/>
    </xf>
    <xf numFmtId="14" fontId="6" fillId="4" borderId="2" xfId="0" applyNumberFormat="1" applyFont="1" applyFill="1" applyBorder="1" applyAlignment="1">
      <alignment horizontal="center"/>
    </xf>
    <xf numFmtId="14" fontId="6" fillId="4" borderId="4" xfId="0" applyNumberFormat="1" applyFont="1" applyFill="1" applyBorder="1" applyAlignment="1">
      <alignment horizontal="center"/>
    </xf>
    <xf numFmtId="14" fontId="6" fillId="4" borderId="5" xfId="0" applyNumberFormat="1" applyFont="1" applyFill="1" applyBorder="1" applyAlignment="1">
      <alignment horizontal="center"/>
    </xf>
    <xf numFmtId="14" fontId="6" fillId="4" borderId="6" xfId="0" applyNumberFormat="1" applyFont="1" applyFill="1" applyBorder="1" applyAlignment="1">
      <alignment horizontal="center"/>
    </xf>
    <xf numFmtId="0" fontId="1" fillId="4" borderId="4" xfId="0" applyFont="1" applyFill="1" applyBorder="1" applyAlignment="1">
      <alignment horizontal="center"/>
    </xf>
    <xf numFmtId="0" fontId="1" fillId="4" borderId="2"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3" xfId="0" applyFont="1" applyFill="1" applyBorder="1" applyAlignment="1">
      <alignment horizontal="center" wrapText="1"/>
    </xf>
    <xf numFmtId="0" fontId="1" fillId="4" borderId="4" xfId="0" applyFont="1" applyFill="1" applyBorder="1" applyAlignment="1">
      <alignment horizontal="center" wrapText="1"/>
    </xf>
    <xf numFmtId="0" fontId="1" fillId="4" borderId="2" xfId="0" applyFont="1" applyFill="1" applyBorder="1" applyAlignment="1">
      <alignment horizontal="center" wrapText="1"/>
    </xf>
    <xf numFmtId="14" fontId="1" fillId="4" borderId="5" xfId="0" applyNumberFormat="1" applyFont="1" applyFill="1" applyBorder="1" applyAlignment="1">
      <alignment horizontal="center"/>
    </xf>
    <xf numFmtId="14" fontId="1" fillId="4" borderId="0" xfId="0" applyNumberFormat="1" applyFont="1" applyFill="1" applyAlignment="1">
      <alignment horizontal="center"/>
    </xf>
    <xf numFmtId="14" fontId="1" fillId="4" borderId="6" xfId="0" applyNumberFormat="1" applyFont="1" applyFill="1" applyBorder="1" applyAlignment="1">
      <alignment horizontal="center"/>
    </xf>
    <xf numFmtId="0" fontId="6" fillId="4" borderId="13" xfId="0" applyFont="1" applyFill="1" applyBorder="1" applyAlignment="1">
      <alignment horizontal="center" vertical="center"/>
    </xf>
    <xf numFmtId="0" fontId="6" fillId="4" borderId="14" xfId="0" applyFont="1" applyFill="1" applyBorder="1" applyAlignment="1">
      <alignment horizontal="center" vertical="center"/>
    </xf>
    <xf numFmtId="0" fontId="6" fillId="4" borderId="15" xfId="0" applyFont="1" applyFill="1" applyBorder="1" applyAlignment="1">
      <alignment horizontal="center" vertical="center"/>
    </xf>
    <xf numFmtId="14" fontId="1" fillId="4" borderId="7" xfId="0" applyNumberFormat="1" applyFont="1" applyFill="1" applyBorder="1" applyAlignment="1">
      <alignment horizontal="center"/>
    </xf>
    <xf numFmtId="14" fontId="1" fillId="4" borderId="8" xfId="0" applyNumberFormat="1" applyFont="1" applyFill="1" applyBorder="1" applyAlignment="1">
      <alignment horizontal="center"/>
    </xf>
    <xf numFmtId="14" fontId="1" fillId="4" borderId="9" xfId="0" applyNumberFormat="1" applyFont="1" applyFill="1" applyBorder="1" applyAlignment="1">
      <alignment horizontal="center"/>
    </xf>
    <xf numFmtId="41" fontId="25" fillId="9" borderId="23" xfId="5" applyFont="1" applyFill="1" applyBorder="1" applyAlignment="1">
      <alignment horizontal="center" vertical="center" wrapText="1"/>
    </xf>
    <xf numFmtId="41" fontId="25" fillId="9" borderId="22" xfId="5" applyFont="1" applyFill="1" applyBorder="1" applyAlignment="1">
      <alignment horizontal="center" vertical="center" wrapText="1"/>
    </xf>
  </cellXfs>
  <cellStyles count="8">
    <cellStyle name="60% - akcent 1" xfId="3" xr:uid="{00000000-0005-0000-0000-000000000000}"/>
    <cellStyle name="Hipervínculo" xfId="1" builtinId="8"/>
    <cellStyle name="Millares [0]" xfId="5" builtinId="6"/>
    <cellStyle name="Millares [0] 2" xfId="6" xr:uid="{E9DBC92E-C56D-413B-A39C-6F0E393B47BB}"/>
    <cellStyle name="Normal" xfId="0" builtinId="0"/>
    <cellStyle name="Normal 12" xfId="4" xr:uid="{00000000-0005-0000-0000-000004000000}"/>
    <cellStyle name="Normal 4" xfId="2" xr:uid="{00000000-0005-0000-0000-000005000000}"/>
    <cellStyle name="Normal_Modelo_informacion_web_2008-08-29" xfId="7" xr:uid="{06281A0F-9F21-4C30-9528-93CDA0EEA77B}"/>
  </cellStyles>
  <dxfs count="0"/>
  <tableStyles count="0" defaultTableStyle="TableStyleMedium9" defaultPivotStyle="PivotStyleLight16"/>
  <colors>
    <mruColors>
      <color rgb="FFE5EDFF"/>
      <color rgb="FF3333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6</xdr:col>
      <xdr:colOff>461328</xdr:colOff>
      <xdr:row>128</xdr:row>
      <xdr:rowOff>174625</xdr:rowOff>
    </xdr:from>
    <xdr:to>
      <xdr:col>7</xdr:col>
      <xdr:colOff>285750</xdr:colOff>
      <xdr:row>204</xdr:row>
      <xdr:rowOff>25400</xdr:rowOff>
    </xdr:to>
    <xdr:sp macro="" textlink="">
      <xdr:nvSpPr>
        <xdr:cNvPr id="4" name="Cerrar llave 3">
          <a:extLst>
            <a:ext uri="{FF2B5EF4-FFF2-40B4-BE49-F238E27FC236}">
              <a16:creationId xmlns:a16="http://schemas.microsoft.com/office/drawing/2014/main" id="{0304D885-3DC4-4082-A5A2-94F2306793CE}"/>
            </a:ext>
          </a:extLst>
        </xdr:cNvPr>
        <xdr:cNvSpPr/>
      </xdr:nvSpPr>
      <xdr:spPr>
        <a:xfrm>
          <a:off x="8602028" y="23809325"/>
          <a:ext cx="573722" cy="1300797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s-CL"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30480</xdr:colOff>
      <xdr:row>22</xdr:row>
      <xdr:rowOff>20320</xdr:rowOff>
    </xdr:from>
    <xdr:to>
      <xdr:col>7</xdr:col>
      <xdr:colOff>345440</xdr:colOff>
      <xdr:row>29</xdr:row>
      <xdr:rowOff>238760</xdr:rowOff>
    </xdr:to>
    <xdr:sp macro="" textlink="">
      <xdr:nvSpPr>
        <xdr:cNvPr id="2" name="Cerrar llave 1">
          <a:extLst>
            <a:ext uri="{FF2B5EF4-FFF2-40B4-BE49-F238E27FC236}">
              <a16:creationId xmlns:a16="http://schemas.microsoft.com/office/drawing/2014/main" id="{94DFDBED-9023-3598-AD5B-0FE433D8627D}"/>
            </a:ext>
          </a:extLst>
        </xdr:cNvPr>
        <xdr:cNvSpPr/>
      </xdr:nvSpPr>
      <xdr:spPr>
        <a:xfrm>
          <a:off x="9331960" y="12720320"/>
          <a:ext cx="513080" cy="2219960"/>
        </a:xfrm>
        <a:prstGeom prst="rightBrac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s-CL" sz="1100"/>
        </a:p>
      </xdr:txBody>
    </xdr:sp>
    <xdr:clientData/>
  </xdr:twoCellAnchor>
  <xdr:twoCellAnchor>
    <xdr:from>
      <xdr:col>6</xdr:col>
      <xdr:colOff>30480</xdr:colOff>
      <xdr:row>31</xdr:row>
      <xdr:rowOff>15240</xdr:rowOff>
    </xdr:from>
    <xdr:to>
      <xdr:col>7</xdr:col>
      <xdr:colOff>345440</xdr:colOff>
      <xdr:row>37</xdr:row>
      <xdr:rowOff>177800</xdr:rowOff>
    </xdr:to>
    <xdr:sp macro="" textlink="">
      <xdr:nvSpPr>
        <xdr:cNvPr id="3" name="Cerrar llave 2">
          <a:extLst>
            <a:ext uri="{FF2B5EF4-FFF2-40B4-BE49-F238E27FC236}">
              <a16:creationId xmlns:a16="http://schemas.microsoft.com/office/drawing/2014/main" id="{6D31A7C0-60D6-4F6A-916A-5477B3B0A2CC}"/>
            </a:ext>
          </a:extLst>
        </xdr:cNvPr>
        <xdr:cNvSpPr/>
      </xdr:nvSpPr>
      <xdr:spPr>
        <a:xfrm>
          <a:off x="9331960" y="15214600"/>
          <a:ext cx="513080" cy="1407160"/>
        </a:xfrm>
        <a:prstGeom prst="rightBrac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s-CL" sz="1100"/>
        </a:p>
      </xdr:txBody>
    </xdr:sp>
    <xdr:clientData/>
  </xdr:twoCellAnchor>
  <xdr:twoCellAnchor>
    <xdr:from>
      <xdr:col>5</xdr:col>
      <xdr:colOff>1068676</xdr:colOff>
      <xdr:row>20</xdr:row>
      <xdr:rowOff>253845</xdr:rowOff>
    </xdr:from>
    <xdr:to>
      <xdr:col>7</xdr:col>
      <xdr:colOff>423487</xdr:colOff>
      <xdr:row>22</xdr:row>
      <xdr:rowOff>198386</xdr:rowOff>
    </xdr:to>
    <xdr:sp macro="" textlink="">
      <xdr:nvSpPr>
        <xdr:cNvPr id="4" name="Flecha: curvada hacia arriba 3">
          <a:extLst>
            <a:ext uri="{FF2B5EF4-FFF2-40B4-BE49-F238E27FC236}">
              <a16:creationId xmlns:a16="http://schemas.microsoft.com/office/drawing/2014/main" id="{C5B0F6AB-D9DD-CC53-FD44-6BEFE3604F72}"/>
            </a:ext>
          </a:extLst>
        </xdr:cNvPr>
        <xdr:cNvSpPr/>
      </xdr:nvSpPr>
      <xdr:spPr>
        <a:xfrm rot="18977480">
          <a:off x="9095076" y="12445845"/>
          <a:ext cx="828011" cy="452541"/>
        </a:xfrm>
        <a:prstGeom prst="curvedUp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solidFill>
              <a:schemeClr val="tx1"/>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4959F-5794-44E0-8BAE-1CB9D569095B}">
  <sheetPr>
    <pageSetUpPr fitToPage="1"/>
  </sheetPr>
  <dimension ref="B1:F139"/>
  <sheetViews>
    <sheetView tabSelected="1" topLeftCell="A4" zoomScaleNormal="100" workbookViewId="0">
      <pane ySplit="3" topLeftCell="A7" activePane="bottomLeft" state="frozen"/>
      <selection activeCell="A4" sqref="A4"/>
      <selection pane="bottomLeft" activeCell="C19" sqref="C19"/>
    </sheetView>
  </sheetViews>
  <sheetFormatPr baseColWidth="10" defaultColWidth="10.86328125" defaultRowHeight="14.25"/>
  <cols>
    <col min="1" max="1" width="3.19921875" style="75" customWidth="1"/>
    <col min="2" max="2" width="45.19921875" style="134" bestFit="1" customWidth="1"/>
    <col min="3" max="4" width="14.796875" style="134" customWidth="1"/>
    <col min="5" max="5" width="15.33203125" style="134" customWidth="1"/>
    <col min="6" max="6" width="15.796875" style="134" customWidth="1"/>
    <col min="7" max="16384" width="10.86328125" style="75"/>
  </cols>
  <sheetData>
    <row r="1" spans="2:6">
      <c r="B1" s="136" t="s">
        <v>223</v>
      </c>
    </row>
    <row r="2" spans="2:6">
      <c r="B2" s="136" t="s">
        <v>397</v>
      </c>
    </row>
    <row r="3" spans="2:6">
      <c r="B3" s="136" t="s">
        <v>356</v>
      </c>
    </row>
    <row r="4" spans="2:6" ht="14.65" thickBot="1"/>
    <row r="5" spans="2:6" ht="14.65" thickBot="1">
      <c r="B5" s="539" t="s">
        <v>219</v>
      </c>
      <c r="C5" s="541" t="s">
        <v>1</v>
      </c>
      <c r="D5" s="542"/>
      <c r="E5" s="543" t="s">
        <v>122</v>
      </c>
      <c r="F5" s="542"/>
    </row>
    <row r="6" spans="2:6" ht="14.65" thickBot="1">
      <c r="B6" s="540"/>
      <c r="C6" s="273" t="s">
        <v>62</v>
      </c>
      <c r="D6" s="274" t="s">
        <v>63</v>
      </c>
      <c r="E6" s="275" t="s">
        <v>220</v>
      </c>
      <c r="F6" s="275" t="s">
        <v>221</v>
      </c>
    </row>
    <row r="7" spans="2:6" s="511" customFormat="1">
      <c r="B7" s="507" t="s">
        <v>331</v>
      </c>
      <c r="C7" s="508">
        <v>50000000</v>
      </c>
      <c r="D7" s="509"/>
      <c r="E7" s="510"/>
      <c r="F7" s="510"/>
    </row>
    <row r="8" spans="2:6" s="511" customFormat="1">
      <c r="B8" s="512" t="s">
        <v>227</v>
      </c>
      <c r="C8" s="508">
        <v>60000000</v>
      </c>
      <c r="D8" s="509"/>
      <c r="E8" s="510"/>
      <c r="F8" s="510"/>
    </row>
    <row r="9" spans="2:6" s="511" customFormat="1">
      <c r="B9" s="512" t="s">
        <v>229</v>
      </c>
      <c r="C9" s="508">
        <v>1000000</v>
      </c>
      <c r="D9" s="509"/>
      <c r="E9" s="510"/>
      <c r="F9" s="510"/>
    </row>
    <row r="10" spans="2:6" s="511" customFormat="1">
      <c r="B10" s="512" t="s">
        <v>231</v>
      </c>
      <c r="C10" s="508">
        <v>40000000</v>
      </c>
      <c r="D10" s="509"/>
      <c r="E10" s="510"/>
      <c r="F10" s="510"/>
    </row>
    <row r="11" spans="2:6" s="511" customFormat="1">
      <c r="B11" s="512" t="s">
        <v>233</v>
      </c>
      <c r="C11" s="508">
        <v>50000000</v>
      </c>
      <c r="D11" s="509"/>
      <c r="E11" s="510"/>
      <c r="F11" s="510"/>
    </row>
    <row r="12" spans="2:6" s="511" customFormat="1">
      <c r="B12" s="512" t="s">
        <v>499</v>
      </c>
      <c r="C12" s="508">
        <v>10000000</v>
      </c>
      <c r="D12" s="509"/>
      <c r="E12" s="510"/>
      <c r="F12" s="510"/>
    </row>
    <row r="13" spans="2:6" s="511" customFormat="1">
      <c r="B13" s="512" t="s">
        <v>235</v>
      </c>
      <c r="C13" s="508">
        <v>2500000</v>
      </c>
      <c r="D13" s="509"/>
      <c r="E13" s="510"/>
      <c r="F13" s="510"/>
    </row>
    <row r="14" spans="2:6" s="511" customFormat="1">
      <c r="B14" s="512" t="s">
        <v>236</v>
      </c>
      <c r="C14" s="508">
        <v>120000000</v>
      </c>
      <c r="D14" s="509"/>
      <c r="E14" s="510"/>
      <c r="F14" s="510"/>
    </row>
    <row r="15" spans="2:6" s="511" customFormat="1">
      <c r="B15" s="513" t="s">
        <v>357</v>
      </c>
      <c r="C15" s="508">
        <v>100000000</v>
      </c>
      <c r="D15" s="509"/>
      <c r="E15" s="510"/>
      <c r="F15" s="510"/>
    </row>
    <row r="16" spans="2:6" s="511" customFormat="1">
      <c r="B16" s="513" t="s">
        <v>358</v>
      </c>
      <c r="C16" s="508">
        <v>40000000</v>
      </c>
      <c r="D16" s="509"/>
      <c r="E16" s="510"/>
      <c r="F16" s="510"/>
    </row>
    <row r="17" spans="2:6" s="511" customFormat="1">
      <c r="B17" s="513" t="s">
        <v>359</v>
      </c>
      <c r="C17" s="508">
        <v>80000000</v>
      </c>
      <c r="D17" s="509"/>
      <c r="E17" s="510"/>
      <c r="F17" s="510"/>
    </row>
    <row r="18" spans="2:6" s="511" customFormat="1">
      <c r="B18" s="513" t="s">
        <v>360</v>
      </c>
      <c r="C18" s="508">
        <v>120000000</v>
      </c>
      <c r="D18" s="509"/>
      <c r="E18" s="510"/>
      <c r="F18" s="510"/>
    </row>
    <row r="19" spans="2:6" s="511" customFormat="1">
      <c r="B19" s="512" t="s">
        <v>242</v>
      </c>
      <c r="C19" s="508">
        <v>50540000</v>
      </c>
      <c r="D19" s="509"/>
      <c r="E19" s="510"/>
      <c r="F19" s="510"/>
    </row>
    <row r="20" spans="2:6" s="511" customFormat="1">
      <c r="B20" s="512" t="s">
        <v>332</v>
      </c>
      <c r="C20" s="508">
        <v>160000000</v>
      </c>
      <c r="D20" s="509"/>
      <c r="E20" s="510"/>
      <c r="F20" s="510"/>
    </row>
    <row r="21" spans="2:6" s="511" customFormat="1">
      <c r="B21" s="512" t="s">
        <v>243</v>
      </c>
      <c r="C21" s="508">
        <v>3000000</v>
      </c>
      <c r="D21" s="509"/>
      <c r="E21" s="510"/>
      <c r="F21" s="510"/>
    </row>
    <row r="22" spans="2:6" s="511" customFormat="1">
      <c r="B22" s="512" t="s">
        <v>245</v>
      </c>
      <c r="C22" s="508">
        <v>4000000</v>
      </c>
      <c r="D22" s="509"/>
      <c r="E22" s="510"/>
      <c r="F22" s="510"/>
    </row>
    <row r="23" spans="2:6" s="511" customFormat="1">
      <c r="B23" s="512" t="s">
        <v>246</v>
      </c>
      <c r="C23" s="508">
        <v>5000000</v>
      </c>
      <c r="D23" s="509"/>
      <c r="E23" s="510"/>
      <c r="F23" s="510"/>
    </row>
    <row r="24" spans="2:6" s="511" customFormat="1">
      <c r="B24" s="512" t="s">
        <v>248</v>
      </c>
      <c r="C24" s="508">
        <v>5000000</v>
      </c>
      <c r="D24" s="509"/>
      <c r="E24" s="510"/>
      <c r="F24" s="510"/>
    </row>
    <row r="25" spans="2:6" s="511" customFormat="1">
      <c r="B25" s="512" t="s">
        <v>250</v>
      </c>
      <c r="C25" s="508">
        <v>10000000</v>
      </c>
      <c r="D25" s="509"/>
      <c r="E25" s="510"/>
      <c r="F25" s="510"/>
    </row>
    <row r="26" spans="2:6" s="511" customFormat="1">
      <c r="B26" s="512" t="s">
        <v>333</v>
      </c>
      <c r="C26" s="508">
        <v>40000000</v>
      </c>
      <c r="D26" s="509"/>
      <c r="E26" s="510"/>
      <c r="F26" s="510"/>
    </row>
    <row r="27" spans="2:6" s="511" customFormat="1">
      <c r="B27" s="512" t="s">
        <v>252</v>
      </c>
      <c r="C27" s="508">
        <v>50000000</v>
      </c>
      <c r="D27" s="509"/>
      <c r="E27" s="510"/>
      <c r="F27" s="510"/>
    </row>
    <row r="28" spans="2:6" s="511" customFormat="1">
      <c r="B28" s="512" t="s">
        <v>330</v>
      </c>
      <c r="C28" s="514">
        <v>124000000</v>
      </c>
      <c r="D28" s="509"/>
      <c r="E28" s="510"/>
      <c r="F28" s="510"/>
    </row>
    <row r="29" spans="2:6" s="511" customFormat="1">
      <c r="B29" s="512" t="s">
        <v>253</v>
      </c>
      <c r="C29" s="508">
        <v>30000000</v>
      </c>
      <c r="D29" s="509"/>
      <c r="E29" s="510"/>
      <c r="F29" s="510"/>
    </row>
    <row r="30" spans="2:6" s="511" customFormat="1">
      <c r="B30" s="512" t="s">
        <v>254</v>
      </c>
      <c r="C30" s="508">
        <v>40000000</v>
      </c>
      <c r="D30" s="509"/>
      <c r="E30" s="510"/>
      <c r="F30" s="510"/>
    </row>
    <row r="31" spans="2:6" s="511" customFormat="1">
      <c r="B31" s="512" t="s">
        <v>255</v>
      </c>
      <c r="C31" s="514">
        <v>300210000</v>
      </c>
      <c r="D31" s="509"/>
      <c r="E31" s="510"/>
      <c r="F31" s="510"/>
    </row>
    <row r="32" spans="2:6" s="511" customFormat="1">
      <c r="B32" s="512" t="s">
        <v>256</v>
      </c>
      <c r="C32" s="514"/>
      <c r="D32" s="509">
        <v>39021000</v>
      </c>
      <c r="E32" s="510"/>
      <c r="F32" s="510"/>
    </row>
    <row r="33" spans="2:6" s="511" customFormat="1">
      <c r="B33" s="512" t="s">
        <v>257</v>
      </c>
      <c r="C33" s="508"/>
      <c r="D33" s="509">
        <v>20000000</v>
      </c>
      <c r="E33" s="510"/>
      <c r="F33" s="510"/>
    </row>
    <row r="34" spans="2:6" s="511" customFormat="1">
      <c r="B34" s="512" t="s">
        <v>334</v>
      </c>
      <c r="C34" s="508">
        <v>300000000</v>
      </c>
      <c r="D34" s="509"/>
      <c r="E34" s="510"/>
      <c r="F34" s="510"/>
    </row>
    <row r="35" spans="2:6" s="511" customFormat="1">
      <c r="B35" s="512" t="s">
        <v>335</v>
      </c>
      <c r="C35" s="508">
        <v>400000000</v>
      </c>
      <c r="D35" s="509"/>
      <c r="E35" s="510"/>
      <c r="F35" s="510"/>
    </row>
    <row r="36" spans="2:6" s="511" customFormat="1" ht="15" customHeight="1">
      <c r="B36" s="512" t="s">
        <v>336</v>
      </c>
      <c r="C36" s="508">
        <v>65550000</v>
      </c>
      <c r="D36" s="509"/>
      <c r="E36" s="510"/>
      <c r="F36" s="510"/>
    </row>
    <row r="37" spans="2:6" s="511" customFormat="1">
      <c r="B37" s="512" t="s">
        <v>263</v>
      </c>
      <c r="C37" s="508">
        <v>94760000</v>
      </c>
      <c r="D37" s="509"/>
      <c r="E37" s="510"/>
      <c r="F37" s="510"/>
    </row>
    <row r="38" spans="2:6" s="511" customFormat="1">
      <c r="B38" s="512" t="s">
        <v>258</v>
      </c>
      <c r="C38" s="508">
        <v>132500000</v>
      </c>
      <c r="D38" s="509"/>
      <c r="E38" s="510"/>
      <c r="F38" s="510"/>
    </row>
    <row r="39" spans="2:6" s="511" customFormat="1">
      <c r="B39" s="512" t="s">
        <v>259</v>
      </c>
      <c r="C39" s="508">
        <v>15000000</v>
      </c>
      <c r="D39" s="509"/>
      <c r="E39" s="510"/>
      <c r="F39" s="510"/>
    </row>
    <row r="40" spans="2:6" s="511" customFormat="1">
      <c r="B40" s="512" t="s">
        <v>261</v>
      </c>
      <c r="C40" s="508">
        <v>3000000</v>
      </c>
      <c r="D40" s="509"/>
      <c r="E40" s="510"/>
      <c r="F40" s="510"/>
    </row>
    <row r="41" spans="2:6" s="511" customFormat="1">
      <c r="B41" s="515" t="s">
        <v>349</v>
      </c>
      <c r="C41" s="516">
        <v>195000000</v>
      </c>
      <c r="D41" s="509"/>
      <c r="E41" s="510"/>
      <c r="F41" s="510"/>
    </row>
    <row r="42" spans="2:6" s="511" customFormat="1">
      <c r="B42" s="515" t="s">
        <v>350</v>
      </c>
      <c r="C42" s="516">
        <v>185000000</v>
      </c>
      <c r="D42" s="509"/>
      <c r="E42" s="510"/>
      <c r="F42" s="510"/>
    </row>
    <row r="43" spans="2:6" s="511" customFormat="1">
      <c r="B43" s="515" t="s">
        <v>351</v>
      </c>
      <c r="C43" s="516">
        <v>13500000</v>
      </c>
      <c r="D43" s="509"/>
      <c r="E43" s="510"/>
      <c r="F43" s="510"/>
    </row>
    <row r="44" spans="2:6" s="511" customFormat="1">
      <c r="B44" s="515" t="s">
        <v>352</v>
      </c>
      <c r="C44" s="516">
        <v>300000000</v>
      </c>
      <c r="D44" s="509"/>
      <c r="E44" s="510"/>
      <c r="F44" s="510"/>
    </row>
    <row r="45" spans="2:6" s="511" customFormat="1">
      <c r="B45" s="515" t="s">
        <v>353</v>
      </c>
      <c r="C45" s="516">
        <v>117250000</v>
      </c>
      <c r="D45" s="509"/>
      <c r="E45" s="510"/>
      <c r="F45" s="510"/>
    </row>
    <row r="46" spans="2:6" s="511" customFormat="1">
      <c r="B46" s="515" t="s">
        <v>354</v>
      </c>
      <c r="C46" s="516">
        <v>31500000</v>
      </c>
      <c r="D46" s="509"/>
      <c r="E46" s="510"/>
      <c r="F46" s="510"/>
    </row>
    <row r="47" spans="2:6" s="511" customFormat="1">
      <c r="B47" s="515" t="s">
        <v>355</v>
      </c>
      <c r="C47" s="516">
        <v>78000000</v>
      </c>
      <c r="D47" s="509"/>
      <c r="E47" s="510"/>
      <c r="F47" s="510"/>
    </row>
    <row r="48" spans="2:6" s="511" customFormat="1">
      <c r="B48" s="512" t="s">
        <v>269</v>
      </c>
      <c r="C48" s="514">
        <v>1500000</v>
      </c>
      <c r="D48" s="509"/>
      <c r="E48" s="510"/>
      <c r="F48" s="510"/>
    </row>
    <row r="49" spans="2:6" s="511" customFormat="1">
      <c r="B49" s="512" t="s">
        <v>270</v>
      </c>
      <c r="C49" s="514">
        <v>1</v>
      </c>
      <c r="D49" s="509"/>
      <c r="E49" s="510"/>
      <c r="F49" s="510"/>
    </row>
    <row r="50" spans="2:6" s="511" customFormat="1">
      <c r="B50" s="512" t="s">
        <v>272</v>
      </c>
      <c r="C50" s="514">
        <v>7000000</v>
      </c>
      <c r="D50" s="509"/>
      <c r="E50" s="510"/>
      <c r="F50" s="510"/>
    </row>
    <row r="51" spans="2:6" s="511" customFormat="1">
      <c r="B51" s="512" t="s">
        <v>273</v>
      </c>
      <c r="C51" s="514">
        <v>0</v>
      </c>
      <c r="D51" s="509"/>
      <c r="E51" s="510"/>
      <c r="F51" s="510"/>
    </row>
    <row r="52" spans="2:6" s="511" customFormat="1">
      <c r="B52" s="512" t="s">
        <v>274</v>
      </c>
      <c r="C52" s="514">
        <v>157500000</v>
      </c>
      <c r="D52" s="509"/>
      <c r="E52" s="510"/>
      <c r="F52" s="510"/>
    </row>
    <row r="53" spans="2:6" s="511" customFormat="1">
      <c r="B53" s="512" t="s">
        <v>275</v>
      </c>
      <c r="C53" s="514"/>
      <c r="D53" s="509">
        <f>22500000+100000000</f>
        <v>122500000</v>
      </c>
      <c r="E53" s="510"/>
      <c r="F53" s="510"/>
    </row>
    <row r="54" spans="2:6" s="511" customFormat="1">
      <c r="B54" s="512" t="s">
        <v>337</v>
      </c>
      <c r="C54" s="514">
        <v>15000000</v>
      </c>
      <c r="D54" s="509"/>
      <c r="E54" s="510"/>
      <c r="F54" s="510"/>
    </row>
    <row r="55" spans="2:6" s="511" customFormat="1">
      <c r="B55" s="512" t="s">
        <v>277</v>
      </c>
      <c r="C55" s="514">
        <v>22000000</v>
      </c>
      <c r="D55" s="509"/>
      <c r="E55" s="510"/>
      <c r="F55" s="510"/>
    </row>
    <row r="56" spans="2:6" s="511" customFormat="1">
      <c r="B56" s="512" t="s">
        <v>338</v>
      </c>
      <c r="C56" s="514">
        <v>30000000</v>
      </c>
      <c r="D56" s="509"/>
      <c r="E56" s="510"/>
      <c r="F56" s="510"/>
    </row>
    <row r="57" spans="2:6" s="511" customFormat="1">
      <c r="B57" s="512" t="s">
        <v>278</v>
      </c>
      <c r="C57" s="514">
        <v>220000000</v>
      </c>
      <c r="D57" s="509"/>
      <c r="E57" s="510"/>
      <c r="F57" s="510"/>
    </row>
    <row r="58" spans="2:6" s="511" customFormat="1">
      <c r="B58" s="512" t="s">
        <v>387</v>
      </c>
      <c r="C58" s="514">
        <v>357224881</v>
      </c>
      <c r="D58" s="509"/>
      <c r="E58" s="510"/>
      <c r="F58" s="510"/>
    </row>
    <row r="59" spans="2:6" s="511" customFormat="1">
      <c r="B59" s="512" t="s">
        <v>279</v>
      </c>
      <c r="C59" s="514">
        <v>275000000</v>
      </c>
      <c r="D59" s="509"/>
      <c r="E59" s="510"/>
      <c r="F59" s="510"/>
    </row>
    <row r="60" spans="2:6" s="511" customFormat="1">
      <c r="B60" s="512" t="s">
        <v>280</v>
      </c>
      <c r="C60" s="514">
        <v>480000000</v>
      </c>
      <c r="D60" s="509"/>
      <c r="E60" s="510"/>
      <c r="F60" s="510"/>
    </row>
    <row r="61" spans="2:6" s="511" customFormat="1">
      <c r="B61" s="512" t="s">
        <v>384</v>
      </c>
      <c r="C61" s="514">
        <v>183000000</v>
      </c>
      <c r="D61" s="509"/>
      <c r="E61" s="510"/>
      <c r="F61" s="510"/>
    </row>
    <row r="62" spans="2:6" s="511" customFormat="1">
      <c r="B62" s="512" t="s">
        <v>281</v>
      </c>
      <c r="C62" s="514"/>
      <c r="D62" s="509">
        <v>77000000</v>
      </c>
      <c r="E62" s="510"/>
      <c r="F62" s="510"/>
    </row>
    <row r="63" spans="2:6" s="511" customFormat="1">
      <c r="B63" s="512" t="s">
        <v>339</v>
      </c>
      <c r="C63" s="514"/>
      <c r="D63" s="509">
        <v>5000000</v>
      </c>
      <c r="E63" s="510"/>
      <c r="F63" s="510"/>
    </row>
    <row r="64" spans="2:6" s="511" customFormat="1">
      <c r="B64" s="512" t="s">
        <v>340</v>
      </c>
      <c r="C64" s="514"/>
      <c r="D64" s="509">
        <v>20000000</v>
      </c>
      <c r="E64" s="510"/>
      <c r="F64" s="510"/>
    </row>
    <row r="65" spans="2:6" s="511" customFormat="1">
      <c r="B65" s="512" t="s">
        <v>282</v>
      </c>
      <c r="C65" s="514"/>
      <c r="D65" s="509">
        <v>9000000</v>
      </c>
      <c r="E65" s="510"/>
      <c r="F65" s="510"/>
    </row>
    <row r="66" spans="2:6" s="511" customFormat="1">
      <c r="B66" s="512" t="s">
        <v>283</v>
      </c>
      <c r="C66" s="514"/>
      <c r="D66" s="509">
        <v>16000000</v>
      </c>
      <c r="E66" s="510"/>
      <c r="F66" s="510"/>
    </row>
    <row r="67" spans="2:6" s="511" customFormat="1">
      <c r="B67" s="512" t="s">
        <v>386</v>
      </c>
      <c r="C67" s="514"/>
      <c r="D67" s="509">
        <v>1984583</v>
      </c>
      <c r="E67" s="510"/>
      <c r="F67" s="510"/>
    </row>
    <row r="68" spans="2:6" s="511" customFormat="1" ht="14.65" thickBot="1">
      <c r="B68" s="517" t="s">
        <v>284</v>
      </c>
      <c r="C68" s="518"/>
      <c r="D68" s="519"/>
      <c r="E68" s="520"/>
      <c r="F68" s="520"/>
    </row>
    <row r="69" spans="2:6" ht="14.65" thickBot="1">
      <c r="B69" s="269"/>
      <c r="C69" s="267"/>
      <c r="D69" s="268"/>
    </row>
    <row r="70" spans="2:6" ht="14.65" thickBot="1">
      <c r="B70" s="539" t="s">
        <v>219</v>
      </c>
      <c r="C70" s="544" t="s">
        <v>1</v>
      </c>
      <c r="D70" s="545"/>
      <c r="E70" s="544" t="s">
        <v>122</v>
      </c>
      <c r="F70" s="545"/>
    </row>
    <row r="71" spans="2:6" ht="14.65" thickBot="1">
      <c r="B71" s="540"/>
      <c r="C71" s="276" t="s">
        <v>62</v>
      </c>
      <c r="D71" s="274" t="s">
        <v>63</v>
      </c>
      <c r="E71" s="274" t="s">
        <v>220</v>
      </c>
      <c r="F71" s="277" t="s">
        <v>221</v>
      </c>
    </row>
    <row r="72" spans="2:6" s="511" customFormat="1">
      <c r="B72" s="521" t="s">
        <v>226</v>
      </c>
      <c r="C72" s="522"/>
      <c r="D72" s="523">
        <v>420000000</v>
      </c>
      <c r="E72" s="524"/>
      <c r="F72" s="510"/>
    </row>
    <row r="73" spans="2:6" s="511" customFormat="1">
      <c r="B73" s="521" t="s">
        <v>228</v>
      </c>
      <c r="C73" s="522"/>
      <c r="D73" s="523">
        <v>40000000</v>
      </c>
      <c r="E73" s="524"/>
      <c r="F73" s="510"/>
    </row>
    <row r="74" spans="2:6" s="511" customFormat="1">
      <c r="B74" s="521" t="s">
        <v>230</v>
      </c>
      <c r="C74" s="522"/>
      <c r="D74" s="523">
        <v>120000000</v>
      </c>
      <c r="E74" s="524"/>
      <c r="F74" s="510"/>
    </row>
    <row r="75" spans="2:6" s="511" customFormat="1">
      <c r="B75" s="521" t="s">
        <v>232</v>
      </c>
      <c r="C75" s="522"/>
      <c r="D75" s="523">
        <v>495763743</v>
      </c>
      <c r="E75" s="524"/>
      <c r="F75" s="510"/>
    </row>
    <row r="76" spans="2:6" s="511" customFormat="1">
      <c r="B76" s="521" t="s">
        <v>234</v>
      </c>
      <c r="C76" s="514">
        <v>143568000</v>
      </c>
      <c r="D76" s="525"/>
      <c r="E76" s="524"/>
      <c r="F76" s="510"/>
    </row>
    <row r="77" spans="2:6" s="511" customFormat="1">
      <c r="B77" s="521" t="s">
        <v>237</v>
      </c>
      <c r="C77" s="522"/>
      <c r="D77" s="523">
        <v>150000000</v>
      </c>
      <c r="E77" s="524"/>
      <c r="F77" s="510"/>
    </row>
    <row r="78" spans="2:6" s="511" customFormat="1">
      <c r="B78" s="521" t="s">
        <v>238</v>
      </c>
      <c r="C78" s="522"/>
      <c r="D78" s="523">
        <v>300000000</v>
      </c>
      <c r="E78" s="524"/>
      <c r="F78" s="510"/>
    </row>
    <row r="79" spans="2:6" s="511" customFormat="1">
      <c r="B79" s="521" t="s">
        <v>341</v>
      </c>
      <c r="C79" s="522"/>
      <c r="D79" s="523">
        <v>5600000</v>
      </c>
      <c r="E79" s="524"/>
      <c r="F79" s="510"/>
    </row>
    <row r="80" spans="2:6" s="511" customFormat="1">
      <c r="B80" s="521" t="s">
        <v>239</v>
      </c>
      <c r="C80" s="522"/>
      <c r="D80" s="523">
        <v>6324052</v>
      </c>
      <c r="E80" s="524"/>
      <c r="F80" s="510"/>
    </row>
    <row r="81" spans="2:6" s="511" customFormat="1">
      <c r="B81" s="521" t="s">
        <v>240</v>
      </c>
      <c r="C81" s="522"/>
      <c r="D81" s="523">
        <v>2000000</v>
      </c>
      <c r="E81" s="524"/>
      <c r="F81" s="510"/>
    </row>
    <row r="82" spans="2:6" s="511" customFormat="1">
      <c r="B82" s="521" t="s">
        <v>342</v>
      </c>
      <c r="C82" s="522"/>
      <c r="D82" s="523">
        <v>5000000</v>
      </c>
      <c r="E82" s="524"/>
      <c r="F82" s="510"/>
    </row>
    <row r="83" spans="2:6" s="511" customFormat="1">
      <c r="B83" s="521" t="s">
        <v>241</v>
      </c>
      <c r="C83" s="522"/>
      <c r="D83" s="523">
        <v>35000000</v>
      </c>
      <c r="E83" s="524"/>
      <c r="F83" s="510"/>
    </row>
    <row r="84" spans="2:6" s="511" customFormat="1">
      <c r="B84" s="521" t="s">
        <v>244</v>
      </c>
      <c r="C84" s="522"/>
      <c r="D84" s="523">
        <v>180000000</v>
      </c>
      <c r="E84" s="524"/>
      <c r="F84" s="510"/>
    </row>
    <row r="85" spans="2:6" s="511" customFormat="1">
      <c r="B85" s="521" t="s">
        <v>343</v>
      </c>
      <c r="C85" s="522"/>
      <c r="D85" s="523">
        <v>679000000</v>
      </c>
      <c r="E85" s="524"/>
      <c r="F85" s="510"/>
    </row>
    <row r="86" spans="2:6" s="511" customFormat="1">
      <c r="B86" s="521" t="s">
        <v>247</v>
      </c>
      <c r="C86" s="522"/>
      <c r="D86" s="523">
        <v>10000000</v>
      </c>
      <c r="E86" s="524"/>
      <c r="F86" s="510"/>
    </row>
    <row r="87" spans="2:6" s="511" customFormat="1">
      <c r="B87" s="521" t="s">
        <v>249</v>
      </c>
      <c r="C87" s="522"/>
      <c r="D87" s="523">
        <v>120000000</v>
      </c>
      <c r="E87" s="524"/>
      <c r="F87" s="510"/>
    </row>
    <row r="88" spans="2:6" s="511" customFormat="1">
      <c r="B88" s="521" t="s">
        <v>251</v>
      </c>
      <c r="C88" s="522"/>
      <c r="D88" s="523">
        <v>180000000</v>
      </c>
      <c r="E88" s="524"/>
      <c r="F88" s="510"/>
    </row>
    <row r="89" spans="2:6" s="511" customFormat="1">
      <c r="B89" s="521" t="s">
        <v>262</v>
      </c>
      <c r="C89" s="522"/>
      <c r="D89" s="523">
        <v>150000000</v>
      </c>
      <c r="E89" s="524"/>
      <c r="F89" s="510"/>
    </row>
    <row r="90" spans="2:6" s="511" customFormat="1">
      <c r="B90" s="521" t="s">
        <v>260</v>
      </c>
      <c r="C90" s="522"/>
      <c r="D90" s="523"/>
      <c r="E90" s="524"/>
      <c r="F90" s="510"/>
    </row>
    <row r="91" spans="2:6" s="511" customFormat="1">
      <c r="B91" s="521" t="s">
        <v>344</v>
      </c>
      <c r="C91" s="522"/>
      <c r="D91" s="523">
        <v>400000000</v>
      </c>
      <c r="E91" s="524"/>
      <c r="F91" s="510"/>
    </row>
    <row r="92" spans="2:6" s="511" customFormat="1" ht="15" customHeight="1">
      <c r="B92" s="521" t="s">
        <v>265</v>
      </c>
      <c r="C92" s="522"/>
      <c r="D92" s="523">
        <v>250000000</v>
      </c>
      <c r="E92" s="524"/>
      <c r="F92" s="510"/>
    </row>
    <row r="93" spans="2:6" s="511" customFormat="1">
      <c r="B93" s="521" t="s">
        <v>266</v>
      </c>
      <c r="C93" s="522"/>
      <c r="D93" s="523">
        <v>720000000</v>
      </c>
      <c r="E93" s="524"/>
      <c r="F93" s="510"/>
    </row>
    <row r="94" spans="2:6" s="511" customFormat="1">
      <c r="B94" s="521" t="s">
        <v>285</v>
      </c>
      <c r="C94" s="526"/>
      <c r="D94" s="524"/>
      <c r="E94" s="524"/>
      <c r="F94" s="527">
        <v>1409910827</v>
      </c>
    </row>
    <row r="95" spans="2:6" s="511" customFormat="1">
      <c r="B95" s="521" t="s">
        <v>286</v>
      </c>
      <c r="C95" s="526"/>
      <c r="D95" s="509"/>
      <c r="E95" s="528">
        <v>20000000</v>
      </c>
      <c r="F95" s="510"/>
    </row>
    <row r="96" spans="2:6" s="511" customFormat="1">
      <c r="B96" s="521" t="s">
        <v>287</v>
      </c>
      <c r="C96" s="526"/>
      <c r="D96" s="524"/>
      <c r="E96" s="528">
        <v>182662912</v>
      </c>
      <c r="F96" s="510"/>
    </row>
    <row r="97" spans="2:6" s="511" customFormat="1">
      <c r="B97" s="521" t="s">
        <v>293</v>
      </c>
      <c r="C97" s="526"/>
      <c r="D97" s="524"/>
      <c r="E97" s="528">
        <v>320000000</v>
      </c>
      <c r="F97" s="510"/>
    </row>
    <row r="98" spans="2:6" s="511" customFormat="1">
      <c r="B98" s="521" t="s">
        <v>294</v>
      </c>
      <c r="C98" s="526"/>
      <c r="D98" s="524"/>
      <c r="E98" s="528">
        <v>55000000</v>
      </c>
      <c r="F98" s="510"/>
    </row>
    <row r="99" spans="2:6" s="511" customFormat="1">
      <c r="B99" s="521" t="s">
        <v>345</v>
      </c>
      <c r="C99" s="526"/>
      <c r="D99" s="524"/>
      <c r="E99" s="528">
        <v>12000000</v>
      </c>
      <c r="F99" s="510"/>
    </row>
    <row r="100" spans="2:6" s="511" customFormat="1">
      <c r="B100" s="521" t="s">
        <v>295</v>
      </c>
      <c r="C100" s="526"/>
      <c r="D100" s="524"/>
      <c r="E100" s="528">
        <v>12000000</v>
      </c>
      <c r="F100" s="510"/>
    </row>
    <row r="101" spans="2:6" s="511" customFormat="1">
      <c r="B101" s="521" t="s">
        <v>296</v>
      </c>
      <c r="C101" s="526"/>
      <c r="D101" s="524"/>
      <c r="E101" s="528">
        <v>5000000</v>
      </c>
      <c r="F101" s="510"/>
    </row>
    <row r="102" spans="2:6" s="511" customFormat="1">
      <c r="B102" s="521" t="s">
        <v>297</v>
      </c>
      <c r="C102" s="526"/>
      <c r="D102" s="524"/>
      <c r="E102" s="528">
        <v>18000000</v>
      </c>
      <c r="F102" s="510"/>
    </row>
    <row r="103" spans="2:6" s="511" customFormat="1">
      <c r="B103" s="521" t="s">
        <v>288</v>
      </c>
      <c r="C103" s="526"/>
      <c r="D103" s="524"/>
      <c r="E103" s="528">
        <v>30000000</v>
      </c>
      <c r="F103" s="510"/>
    </row>
    <row r="104" spans="2:6" s="511" customFormat="1">
      <c r="B104" s="521" t="s">
        <v>346</v>
      </c>
      <c r="C104" s="526"/>
      <c r="D104" s="524"/>
      <c r="E104" s="528">
        <v>41995878</v>
      </c>
      <c r="F104" s="510"/>
    </row>
    <row r="105" spans="2:6" s="511" customFormat="1">
      <c r="B105" s="521" t="s">
        <v>289</v>
      </c>
      <c r="C105" s="526"/>
      <c r="D105" s="524"/>
      <c r="E105" s="528">
        <v>3500000</v>
      </c>
      <c r="F105" s="510"/>
    </row>
    <row r="106" spans="2:6" s="511" customFormat="1">
      <c r="B106" s="521" t="s">
        <v>347</v>
      </c>
      <c r="C106" s="526"/>
      <c r="D106" s="524"/>
      <c r="E106" s="528">
        <v>1350000</v>
      </c>
      <c r="F106" s="510"/>
    </row>
    <row r="107" spans="2:6" s="511" customFormat="1">
      <c r="B107" s="521" t="s">
        <v>290</v>
      </c>
      <c r="C107" s="526"/>
      <c r="D107" s="524"/>
      <c r="E107" s="528">
        <v>2000000</v>
      </c>
      <c r="F107" s="510"/>
    </row>
    <row r="108" spans="2:6" s="511" customFormat="1">
      <c r="B108" s="521" t="s">
        <v>291</v>
      </c>
      <c r="C108" s="526"/>
      <c r="D108" s="524"/>
      <c r="E108" s="528">
        <v>6000000</v>
      </c>
      <c r="F108" s="510"/>
    </row>
    <row r="109" spans="2:6" s="511" customFormat="1">
      <c r="B109" s="521" t="s">
        <v>292</v>
      </c>
      <c r="C109" s="526"/>
      <c r="D109" s="524"/>
      <c r="E109" s="528">
        <v>2000000</v>
      </c>
      <c r="F109" s="510"/>
    </row>
    <row r="110" spans="2:6" s="511" customFormat="1">
      <c r="B110" s="521" t="s">
        <v>312</v>
      </c>
      <c r="C110" s="526"/>
      <c r="D110" s="524"/>
      <c r="E110" s="528">
        <v>39021000</v>
      </c>
      <c r="F110" s="510"/>
    </row>
    <row r="111" spans="2:6" s="511" customFormat="1">
      <c r="B111" s="521" t="s">
        <v>385</v>
      </c>
      <c r="C111" s="526"/>
      <c r="D111" s="524"/>
      <c r="E111" s="528">
        <v>1984583</v>
      </c>
      <c r="F111" s="510"/>
    </row>
    <row r="112" spans="2:6" s="511" customFormat="1">
      <c r="B112" s="521" t="s">
        <v>298</v>
      </c>
      <c r="C112" s="526"/>
      <c r="D112" s="524"/>
      <c r="E112" s="528"/>
      <c r="F112" s="510"/>
    </row>
    <row r="113" spans="2:6" s="511" customFormat="1">
      <c r="B113" s="521" t="s">
        <v>299</v>
      </c>
      <c r="C113" s="526"/>
      <c r="D113" s="524"/>
      <c r="E113" s="528"/>
      <c r="F113" s="510"/>
    </row>
    <row r="114" spans="2:6" s="511" customFormat="1">
      <c r="B114" s="521" t="s">
        <v>300</v>
      </c>
      <c r="C114" s="526"/>
      <c r="D114" s="524"/>
      <c r="E114" s="528"/>
      <c r="F114" s="510"/>
    </row>
    <row r="115" spans="2:6" s="511" customFormat="1">
      <c r="B115" s="521" t="s">
        <v>301</v>
      </c>
      <c r="C115" s="526"/>
      <c r="D115" s="524"/>
      <c r="E115" s="528"/>
      <c r="F115" s="510"/>
    </row>
    <row r="116" spans="2:6" s="511" customFormat="1" ht="15" customHeight="1">
      <c r="B116" s="521" t="s">
        <v>302</v>
      </c>
      <c r="C116" s="526"/>
      <c r="D116" s="524"/>
      <c r="E116" s="528">
        <v>1200000</v>
      </c>
      <c r="F116" s="510"/>
    </row>
    <row r="117" spans="2:6" s="511" customFormat="1">
      <c r="B117" s="521" t="s">
        <v>303</v>
      </c>
      <c r="C117" s="526"/>
      <c r="D117" s="524"/>
      <c r="E117" s="528">
        <v>5000000</v>
      </c>
      <c r="F117" s="510"/>
    </row>
    <row r="118" spans="2:6" s="511" customFormat="1">
      <c r="B118" s="521" t="s">
        <v>304</v>
      </c>
      <c r="C118" s="526"/>
      <c r="D118" s="524"/>
      <c r="E118" s="524"/>
      <c r="F118" s="527">
        <v>0</v>
      </c>
    </row>
    <row r="119" spans="2:6" s="511" customFormat="1">
      <c r="B119" s="521" t="s">
        <v>307</v>
      </c>
      <c r="C119" s="526"/>
      <c r="D119" s="524"/>
      <c r="E119" s="524"/>
      <c r="F119" s="527">
        <v>3500000</v>
      </c>
    </row>
    <row r="120" spans="2:6" s="511" customFormat="1">
      <c r="B120" s="521" t="s">
        <v>308</v>
      </c>
      <c r="C120" s="526"/>
      <c r="D120" s="524"/>
      <c r="E120" s="524"/>
      <c r="F120" s="527">
        <v>1500000</v>
      </c>
    </row>
    <row r="121" spans="2:6" s="511" customFormat="1">
      <c r="B121" s="521" t="s">
        <v>393</v>
      </c>
      <c r="C121" s="526"/>
      <c r="D121" s="524"/>
      <c r="E121" s="524"/>
      <c r="F121" s="527">
        <v>143250000</v>
      </c>
    </row>
    <row r="122" spans="2:6" s="511" customFormat="1">
      <c r="B122" s="521" t="s">
        <v>309</v>
      </c>
      <c r="C122" s="526"/>
      <c r="D122" s="524"/>
      <c r="E122" s="528">
        <v>60000000</v>
      </c>
      <c r="F122" s="510"/>
    </row>
    <row r="123" spans="2:6" s="511" customFormat="1">
      <c r="B123" s="521" t="s">
        <v>310</v>
      </c>
      <c r="C123" s="526"/>
      <c r="D123" s="524"/>
      <c r="E123" s="528">
        <v>3662677</v>
      </c>
      <c r="F123" s="510"/>
    </row>
    <row r="124" spans="2:6" s="511" customFormat="1">
      <c r="B124" s="521" t="s">
        <v>311</v>
      </c>
      <c r="C124" s="526"/>
      <c r="D124" s="524"/>
      <c r="E124" s="528">
        <v>5600000</v>
      </c>
      <c r="F124" s="510"/>
    </row>
    <row r="125" spans="2:6" s="511" customFormat="1">
      <c r="B125" s="521" t="s">
        <v>348</v>
      </c>
      <c r="C125" s="526"/>
      <c r="D125" s="524"/>
      <c r="E125" s="524"/>
      <c r="F125" s="527">
        <v>4000000</v>
      </c>
    </row>
    <row r="126" spans="2:6" s="511" customFormat="1">
      <c r="B126" s="521" t="s">
        <v>390</v>
      </c>
      <c r="C126" s="526"/>
      <c r="D126" s="524"/>
      <c r="E126" s="524"/>
      <c r="F126" s="527">
        <v>72056726.923076928</v>
      </c>
    </row>
    <row r="127" spans="2:6" s="511" customFormat="1">
      <c r="B127" s="521" t="s">
        <v>391</v>
      </c>
      <c r="C127" s="526"/>
      <c r="D127" s="524"/>
      <c r="E127" s="528">
        <v>31500000</v>
      </c>
      <c r="F127" s="527"/>
    </row>
    <row r="128" spans="2:6" s="511" customFormat="1">
      <c r="B128" s="521" t="s">
        <v>392</v>
      </c>
      <c r="C128" s="526"/>
      <c r="D128" s="524"/>
      <c r="E128" s="528"/>
      <c r="F128" s="527">
        <v>4569000</v>
      </c>
    </row>
    <row r="129" spans="2:6" s="511" customFormat="1">
      <c r="B129" s="521" t="s">
        <v>388</v>
      </c>
      <c r="C129" s="526"/>
      <c r="D129" s="524"/>
      <c r="E129" s="524"/>
      <c r="F129" s="527">
        <v>235600000</v>
      </c>
    </row>
    <row r="130" spans="2:6" s="511" customFormat="1">
      <c r="B130" s="521" t="s">
        <v>389</v>
      </c>
      <c r="C130" s="526"/>
      <c r="D130" s="524"/>
      <c r="E130" s="528">
        <v>76000000</v>
      </c>
      <c r="F130" s="510"/>
    </row>
    <row r="131" spans="2:6" s="511" customFormat="1">
      <c r="B131" s="521" t="s">
        <v>305</v>
      </c>
      <c r="C131" s="526"/>
      <c r="D131" s="524"/>
      <c r="E131" s="528">
        <v>20000000</v>
      </c>
      <c r="F131" s="510"/>
    </row>
    <row r="132" spans="2:6" ht="14.65" thickBot="1">
      <c r="B132" s="271" t="s">
        <v>313</v>
      </c>
      <c r="C132" s="272"/>
      <c r="D132" s="278"/>
      <c r="E132" s="279">
        <v>180000000</v>
      </c>
      <c r="F132" s="270"/>
    </row>
    <row r="133" spans="2:6" ht="14.65" thickBot="1">
      <c r="B133" s="280" t="s">
        <v>162</v>
      </c>
      <c r="C133" s="281">
        <f>SUM(C7:C132)</f>
        <v>5318102882</v>
      </c>
      <c r="D133" s="282">
        <f>SUM(D7:D132)</f>
        <v>4579193378</v>
      </c>
      <c r="E133" s="282">
        <f>SUM(E7:E132)</f>
        <v>1135477050</v>
      </c>
      <c r="F133" s="283">
        <f>SUM(F7:F132)</f>
        <v>1874386553.9230769</v>
      </c>
    </row>
    <row r="134" spans="2:6" ht="14.65" thickBot="1">
      <c r="B134" s="280" t="s">
        <v>222</v>
      </c>
      <c r="C134" s="280"/>
      <c r="D134" s="282">
        <f>+C133-D133</f>
        <v>738909504</v>
      </c>
      <c r="E134" s="282">
        <f>+F133-E133</f>
        <v>738909503.92307687</v>
      </c>
      <c r="F134" s="283"/>
    </row>
    <row r="135" spans="2:6" ht="14.65" thickBot="1">
      <c r="B135" s="284" t="s">
        <v>162</v>
      </c>
      <c r="C135" s="285">
        <f>+C133+C134</f>
        <v>5318102882</v>
      </c>
      <c r="D135" s="286">
        <f>+D133+D134</f>
        <v>5318102882</v>
      </c>
      <c r="E135" s="286">
        <f>+E133+E134</f>
        <v>1874386553.9230769</v>
      </c>
      <c r="F135" s="287">
        <f>+F133+F134</f>
        <v>1874386553.9230769</v>
      </c>
    </row>
    <row r="137" spans="2:6">
      <c r="E137" s="135">
        <f>+D134-E134</f>
        <v>7.6923131942749023E-2</v>
      </c>
    </row>
    <row r="138" spans="2:6">
      <c r="D138" s="135"/>
      <c r="E138" s="135"/>
    </row>
    <row r="139" spans="2:6">
      <c r="D139" s="135"/>
    </row>
  </sheetData>
  <mergeCells count="6">
    <mergeCell ref="B5:B6"/>
    <mergeCell ref="C5:D5"/>
    <mergeCell ref="E5:F5"/>
    <mergeCell ref="C70:D70"/>
    <mergeCell ref="E70:F70"/>
    <mergeCell ref="B70:B71"/>
  </mergeCells>
  <pageMargins left="0.70866141732283472" right="0.70866141732283472" top="0.74803149606299213" bottom="0.74803149606299213" header="0.31496062992125984" footer="0.31496062992125984"/>
  <pageSetup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Hoja19">
    <tabColor theme="0" tint="-0.249977111117893"/>
    <pageSetUpPr fitToPage="1"/>
  </sheetPr>
  <dimension ref="A1:I43"/>
  <sheetViews>
    <sheetView showGridLines="0" topLeftCell="A25" workbookViewId="0">
      <selection activeCell="L20" sqref="L20"/>
    </sheetView>
  </sheetViews>
  <sheetFormatPr baseColWidth="10" defaultColWidth="11.46484375" defaultRowHeight="13.15"/>
  <cols>
    <col min="1" max="1" width="11.46484375" style="1"/>
    <col min="2" max="2" width="34.19921875" style="1" customWidth="1"/>
    <col min="3" max="3" width="13.19921875" style="1" customWidth="1"/>
    <col min="4" max="4" width="15" style="1" customWidth="1"/>
    <col min="5" max="5" width="13.19921875" style="1" customWidth="1"/>
    <col min="6" max="6" width="1.53125" style="1" customWidth="1"/>
    <col min="7" max="7" width="13.19921875" style="1" customWidth="1"/>
    <col min="8" max="8" width="15" style="1" customWidth="1"/>
    <col min="9" max="9" width="13.19921875" style="1" customWidth="1"/>
    <col min="10" max="16384" width="11.46484375" style="1"/>
  </cols>
  <sheetData>
    <row r="1" spans="1:9" ht="14.25">
      <c r="A1" s="54" t="s">
        <v>27</v>
      </c>
      <c r="B1" s="41"/>
      <c r="C1" s="41"/>
      <c r="D1" s="41"/>
      <c r="E1" s="55" t="s">
        <v>120</v>
      </c>
      <c r="F1" s="41"/>
      <c r="G1" s="41"/>
      <c r="H1" s="41"/>
      <c r="I1" s="41"/>
    </row>
    <row r="2" spans="1:9">
      <c r="A2" s="41" t="s">
        <v>37</v>
      </c>
      <c r="B2" s="41"/>
      <c r="C2" s="41"/>
      <c r="D2" s="41"/>
      <c r="E2" s="41"/>
      <c r="F2" s="41"/>
      <c r="G2" s="41"/>
      <c r="H2" s="41"/>
      <c r="I2" s="41"/>
    </row>
    <row r="3" spans="1:9">
      <c r="A3" s="41" t="s">
        <v>28</v>
      </c>
      <c r="B3" s="41"/>
      <c r="C3" s="41"/>
      <c r="D3" s="41"/>
      <c r="E3" s="41"/>
      <c r="F3" s="41"/>
      <c r="G3" s="41"/>
      <c r="H3" s="41"/>
      <c r="I3" s="41"/>
    </row>
    <row r="4" spans="1:9">
      <c r="A4" s="41"/>
      <c r="B4" s="41"/>
      <c r="C4" s="41"/>
      <c r="D4" s="41"/>
      <c r="E4" s="41"/>
      <c r="F4" s="41"/>
      <c r="G4" s="41"/>
      <c r="H4" s="41"/>
      <c r="I4" s="41"/>
    </row>
    <row r="5" spans="1:9">
      <c r="A5" s="41"/>
      <c r="B5" s="20"/>
      <c r="C5" s="617" t="s">
        <v>33</v>
      </c>
      <c r="D5" s="617"/>
      <c r="E5" s="17" t="s">
        <v>34</v>
      </c>
      <c r="F5" s="83"/>
      <c r="G5" s="618" t="s">
        <v>33</v>
      </c>
      <c r="H5" s="617"/>
      <c r="I5" s="17" t="s">
        <v>34</v>
      </c>
    </row>
    <row r="6" spans="1:9">
      <c r="A6" s="41"/>
      <c r="B6" s="22"/>
      <c r="C6" s="5" t="s">
        <v>35</v>
      </c>
      <c r="D6" s="5" t="s">
        <v>36</v>
      </c>
      <c r="E6" s="84" t="e">
        <f>+#REF!</f>
        <v>#REF!</v>
      </c>
      <c r="F6" s="85"/>
      <c r="G6" s="29" t="s">
        <v>35</v>
      </c>
      <c r="H6" s="5" t="s">
        <v>36</v>
      </c>
      <c r="I6" s="84" t="e">
        <f>+#REF!</f>
        <v>#REF!</v>
      </c>
    </row>
    <row r="7" spans="1:9">
      <c r="A7" s="41"/>
      <c r="B7" s="50" t="s">
        <v>29</v>
      </c>
      <c r="C7" s="41"/>
      <c r="D7" s="41"/>
      <c r="E7" s="50">
        <f>+C7+D7</f>
        <v>0</v>
      </c>
      <c r="F7" s="41"/>
      <c r="G7" s="44"/>
      <c r="H7" s="41"/>
      <c r="I7" s="50">
        <f>+G7+H7</f>
        <v>0</v>
      </c>
    </row>
    <row r="8" spans="1:9">
      <c r="A8" s="41"/>
      <c r="B8" s="50" t="s">
        <v>30</v>
      </c>
      <c r="C8" s="41"/>
      <c r="D8" s="41"/>
      <c r="E8" s="50">
        <f t="shared" ref="E8:E9" si="0">+C8+D8</f>
        <v>0</v>
      </c>
      <c r="F8" s="41"/>
      <c r="G8" s="44"/>
      <c r="H8" s="41"/>
      <c r="I8" s="50">
        <f t="shared" ref="I8:I9" si="1">+G8+H8</f>
        <v>0</v>
      </c>
    </row>
    <row r="9" spans="1:9">
      <c r="A9" s="41"/>
      <c r="B9" s="50" t="s">
        <v>31</v>
      </c>
      <c r="C9" s="41"/>
      <c r="D9" s="41"/>
      <c r="E9" s="50">
        <f t="shared" si="0"/>
        <v>0</v>
      </c>
      <c r="F9" s="41"/>
      <c r="G9" s="44"/>
      <c r="H9" s="41"/>
      <c r="I9" s="50">
        <f t="shared" si="1"/>
        <v>0</v>
      </c>
    </row>
    <row r="10" spans="1:9">
      <c r="A10" s="41"/>
      <c r="B10" s="53" t="s">
        <v>32</v>
      </c>
      <c r="C10" s="8">
        <f>+C8-C9</f>
        <v>0</v>
      </c>
      <c r="D10" s="8">
        <f t="shared" ref="D10:E10" si="2">+D8-D9</f>
        <v>0</v>
      </c>
      <c r="E10" s="53">
        <f t="shared" si="2"/>
        <v>0</v>
      </c>
      <c r="F10" s="51"/>
      <c r="G10" s="7">
        <f>+G8-G9</f>
        <v>0</v>
      </c>
      <c r="H10" s="8">
        <f t="shared" ref="H10" si="3">+H8-H9</f>
        <v>0</v>
      </c>
      <c r="I10" s="53">
        <f t="shared" ref="I10" si="4">+I8-I9</f>
        <v>0</v>
      </c>
    </row>
    <row r="11" spans="1:9">
      <c r="A11" s="41"/>
      <c r="B11" s="41"/>
      <c r="C11" s="41"/>
      <c r="D11" s="41"/>
      <c r="E11" s="41"/>
      <c r="F11" s="41"/>
      <c r="G11" s="41"/>
      <c r="H11" s="41"/>
      <c r="I11" s="41"/>
    </row>
    <row r="12" spans="1:9">
      <c r="A12" s="41" t="s">
        <v>38</v>
      </c>
      <c r="B12" s="41"/>
      <c r="C12" s="41"/>
      <c r="D12" s="41"/>
      <c r="E12" s="41"/>
      <c r="F12" s="41"/>
      <c r="G12" s="41"/>
      <c r="H12" s="41"/>
      <c r="I12" s="41"/>
    </row>
    <row r="13" spans="1:9">
      <c r="A13" s="41"/>
      <c r="B13" s="41"/>
      <c r="C13" s="41"/>
      <c r="D13" s="41"/>
      <c r="E13" s="41"/>
      <c r="F13" s="41"/>
      <c r="G13" s="41"/>
      <c r="H13" s="41"/>
      <c r="I13" s="41"/>
    </row>
    <row r="14" spans="1:9">
      <c r="A14" s="41"/>
      <c r="B14" s="61"/>
      <c r="C14" s="25"/>
      <c r="D14" s="62" t="e">
        <f>+#REF!</f>
        <v>#REF!</v>
      </c>
      <c r="E14" s="26"/>
      <c r="F14" s="41"/>
      <c r="G14" s="25"/>
      <c r="H14" s="62" t="e">
        <f>+#REF!</f>
        <v>#REF!</v>
      </c>
      <c r="I14" s="26"/>
    </row>
    <row r="15" spans="1:9" ht="23.25">
      <c r="A15" s="41"/>
      <c r="B15" s="86" t="s">
        <v>39</v>
      </c>
      <c r="C15" s="64" t="s">
        <v>18</v>
      </c>
      <c r="D15" s="64" t="s">
        <v>19</v>
      </c>
      <c r="E15" s="65" t="s">
        <v>17</v>
      </c>
      <c r="F15" s="41"/>
      <c r="G15" s="87" t="s">
        <v>18</v>
      </c>
      <c r="H15" s="64" t="s">
        <v>19</v>
      </c>
      <c r="I15" s="65" t="s">
        <v>17</v>
      </c>
    </row>
    <row r="16" spans="1:9">
      <c r="A16" s="41"/>
      <c r="B16" s="66"/>
      <c r="C16" s="67" t="s">
        <v>2</v>
      </c>
      <c r="D16" s="67" t="s">
        <v>2</v>
      </c>
      <c r="E16" s="68" t="s">
        <v>2</v>
      </c>
      <c r="F16" s="41"/>
      <c r="G16" s="88" t="s">
        <v>2</v>
      </c>
      <c r="H16" s="67" t="s">
        <v>2</v>
      </c>
      <c r="I16" s="68" t="s">
        <v>2</v>
      </c>
    </row>
    <row r="17" spans="1:9">
      <c r="A17" s="41"/>
      <c r="B17" s="41" t="s">
        <v>145</v>
      </c>
      <c r="C17" s="41"/>
      <c r="D17" s="41"/>
      <c r="E17" s="42">
        <f>+SUM(C17:D17)</f>
        <v>0</v>
      </c>
      <c r="F17" s="41"/>
      <c r="G17" s="41"/>
      <c r="H17" s="41"/>
      <c r="I17" s="42">
        <f>+SUM(G17:H17)</f>
        <v>0</v>
      </c>
    </row>
    <row r="18" spans="1:9">
      <c r="A18" s="41"/>
      <c r="B18" s="41"/>
      <c r="C18" s="41"/>
      <c r="D18" s="41"/>
      <c r="E18" s="42">
        <f t="shared" ref="E18:E21" si="5">+SUM(C18:D18)</f>
        <v>0</v>
      </c>
      <c r="F18" s="41"/>
      <c r="G18" s="41"/>
      <c r="H18" s="41"/>
      <c r="I18" s="42">
        <f t="shared" ref="I18:I21" si="6">+SUM(G18:H18)</f>
        <v>0</v>
      </c>
    </row>
    <row r="19" spans="1:9">
      <c r="A19" s="41"/>
      <c r="B19" s="41"/>
      <c r="C19" s="41"/>
      <c r="D19" s="41"/>
      <c r="E19" s="42">
        <f t="shared" si="5"/>
        <v>0</v>
      </c>
      <c r="F19" s="41"/>
      <c r="G19" s="41"/>
      <c r="H19" s="41"/>
      <c r="I19" s="42">
        <f t="shared" si="6"/>
        <v>0</v>
      </c>
    </row>
    <row r="20" spans="1:9">
      <c r="A20" s="41"/>
      <c r="B20" s="41"/>
      <c r="C20" s="41"/>
      <c r="D20" s="41"/>
      <c r="E20" s="42">
        <f t="shared" si="5"/>
        <v>0</v>
      </c>
      <c r="F20" s="41"/>
      <c r="G20" s="41"/>
      <c r="H20" s="41"/>
      <c r="I20" s="42">
        <f t="shared" si="6"/>
        <v>0</v>
      </c>
    </row>
    <row r="21" spans="1:9">
      <c r="A21" s="41"/>
      <c r="B21" s="41"/>
      <c r="C21" s="41"/>
      <c r="D21" s="41"/>
      <c r="E21" s="42">
        <f t="shared" si="5"/>
        <v>0</v>
      </c>
      <c r="F21" s="41"/>
      <c r="G21" s="41"/>
      <c r="H21" s="41"/>
      <c r="I21" s="42">
        <f t="shared" si="6"/>
        <v>0</v>
      </c>
    </row>
    <row r="22" spans="1:9">
      <c r="A22" s="41"/>
      <c r="B22" s="89" t="s">
        <v>4</v>
      </c>
      <c r="C22" s="8">
        <f>+SUM(C17:C21)</f>
        <v>0</v>
      </c>
      <c r="D22" s="8">
        <f t="shared" ref="D22:E22" si="7">+SUM(D17:D21)</f>
        <v>0</v>
      </c>
      <c r="E22" s="13">
        <f t="shared" si="7"/>
        <v>0</v>
      </c>
      <c r="F22" s="41"/>
      <c r="G22" s="8">
        <f>+SUM(G17:G21)</f>
        <v>0</v>
      </c>
      <c r="H22" s="8">
        <f t="shared" ref="H22" si="8">+SUM(H17:H21)</f>
        <v>0</v>
      </c>
      <c r="I22" s="13">
        <f t="shared" ref="I22" si="9">+SUM(I17:I21)</f>
        <v>0</v>
      </c>
    </row>
    <row r="23" spans="1:9">
      <c r="A23" s="41"/>
      <c r="B23" s="41"/>
      <c r="C23" s="41"/>
      <c r="D23" s="41"/>
      <c r="E23" s="41"/>
      <c r="F23" s="41"/>
      <c r="G23" s="41"/>
      <c r="H23" s="41"/>
      <c r="I23" s="41"/>
    </row>
    <row r="24" spans="1:9">
      <c r="A24" s="41"/>
      <c r="B24" s="41"/>
      <c r="C24" s="41"/>
      <c r="D24" s="41"/>
      <c r="E24" s="41"/>
      <c r="F24" s="41"/>
      <c r="G24" s="41"/>
      <c r="H24" s="41"/>
      <c r="I24" s="41"/>
    </row>
    <row r="25" spans="1:9">
      <c r="A25" s="41" t="s">
        <v>40</v>
      </c>
      <c r="B25" s="41"/>
      <c r="C25" s="41"/>
      <c r="D25" s="41"/>
      <c r="E25" s="41"/>
      <c r="F25" s="41"/>
      <c r="G25" s="41"/>
      <c r="H25" s="41"/>
      <c r="I25" s="41"/>
    </row>
    <row r="26" spans="1:9">
      <c r="A26" s="41"/>
      <c r="B26" s="41"/>
      <c r="C26" s="41"/>
      <c r="D26" s="41"/>
      <c r="E26" s="41"/>
      <c r="F26" s="41"/>
      <c r="G26" s="41"/>
      <c r="H26" s="41"/>
      <c r="I26" s="41"/>
    </row>
    <row r="27" spans="1:9">
      <c r="A27" s="41"/>
      <c r="B27" s="17" t="s">
        <v>41</v>
      </c>
      <c r="C27" s="617" t="s">
        <v>33</v>
      </c>
      <c r="D27" s="617"/>
      <c r="E27" s="17" t="s">
        <v>34</v>
      </c>
      <c r="F27" s="83"/>
      <c r="G27" s="618" t="s">
        <v>33</v>
      </c>
      <c r="H27" s="617"/>
      <c r="I27" s="17" t="s">
        <v>34</v>
      </c>
    </row>
    <row r="28" spans="1:9">
      <c r="A28" s="41"/>
      <c r="B28" s="22"/>
      <c r="C28" s="5" t="s">
        <v>35</v>
      </c>
      <c r="D28" s="5" t="s">
        <v>36</v>
      </c>
      <c r="E28" s="84" t="e">
        <f>+#REF!</f>
        <v>#REF!</v>
      </c>
      <c r="F28" s="85"/>
      <c r="G28" s="29" t="s">
        <v>35</v>
      </c>
      <c r="H28" s="5" t="s">
        <v>36</v>
      </c>
      <c r="I28" s="84" t="e">
        <f>+#REF!</f>
        <v>#REF!</v>
      </c>
    </row>
    <row r="29" spans="1:9">
      <c r="A29" s="41"/>
      <c r="B29" s="50" t="s">
        <v>29</v>
      </c>
      <c r="C29" s="41"/>
      <c r="D29" s="41"/>
      <c r="E29" s="50">
        <f>+C29+D29</f>
        <v>0</v>
      </c>
      <c r="F29" s="41"/>
      <c r="G29" s="44"/>
      <c r="H29" s="41"/>
      <c r="I29" s="50">
        <f>+G29+H29</f>
        <v>0</v>
      </c>
    </row>
    <row r="30" spans="1:9">
      <c r="A30" s="41"/>
      <c r="B30" s="50" t="s">
        <v>30</v>
      </c>
      <c r="C30" s="41"/>
      <c r="D30" s="41"/>
      <c r="E30" s="50">
        <f t="shared" ref="E30:E31" si="10">+C30+D30</f>
        <v>0</v>
      </c>
      <c r="F30" s="41"/>
      <c r="G30" s="44"/>
      <c r="H30" s="41"/>
      <c r="I30" s="50">
        <f t="shared" ref="I30:I31" si="11">+G30+H30</f>
        <v>0</v>
      </c>
    </row>
    <row r="31" spans="1:9">
      <c r="A31" s="41"/>
      <c r="B31" s="50" t="s">
        <v>31</v>
      </c>
      <c r="C31" s="41"/>
      <c r="D31" s="41"/>
      <c r="E31" s="50">
        <f t="shared" si="10"/>
        <v>0</v>
      </c>
      <c r="F31" s="41"/>
      <c r="G31" s="44"/>
      <c r="H31" s="41"/>
      <c r="I31" s="50">
        <f t="shared" si="11"/>
        <v>0</v>
      </c>
    </row>
    <row r="32" spans="1:9">
      <c r="A32" s="41"/>
      <c r="B32" s="53" t="s">
        <v>32</v>
      </c>
      <c r="C32" s="8">
        <f>+C30-C31</f>
        <v>0</v>
      </c>
      <c r="D32" s="8">
        <f t="shared" ref="D32" si="12">+D30-D31</f>
        <v>0</v>
      </c>
      <c r="E32" s="53">
        <f t="shared" ref="E32" si="13">+E30-E31</f>
        <v>0</v>
      </c>
      <c r="F32" s="51"/>
      <c r="G32" s="7">
        <f>+G30-G31</f>
        <v>0</v>
      </c>
      <c r="H32" s="8">
        <f t="shared" ref="H32" si="14">+H30-H31</f>
        <v>0</v>
      </c>
      <c r="I32" s="53">
        <f t="shared" ref="I32" si="15">+I30-I31</f>
        <v>0</v>
      </c>
    </row>
    <row r="33" spans="1:9" ht="8.25" customHeight="1">
      <c r="A33" s="41"/>
      <c r="B33" s="90"/>
      <c r="C33" s="91"/>
      <c r="D33" s="91"/>
      <c r="E33" s="90"/>
      <c r="F33" s="91"/>
      <c r="G33" s="92"/>
      <c r="H33" s="91"/>
      <c r="I33" s="90"/>
    </row>
    <row r="34" spans="1:9">
      <c r="A34" s="41"/>
      <c r="B34" s="17" t="s">
        <v>42</v>
      </c>
      <c r="C34" s="617" t="s">
        <v>33</v>
      </c>
      <c r="D34" s="617"/>
      <c r="E34" s="17" t="s">
        <v>34</v>
      </c>
      <c r="F34" s="83"/>
      <c r="G34" s="618" t="s">
        <v>33</v>
      </c>
      <c r="H34" s="617"/>
      <c r="I34" s="17" t="s">
        <v>34</v>
      </c>
    </row>
    <row r="35" spans="1:9">
      <c r="A35" s="41"/>
      <c r="B35" s="22"/>
      <c r="C35" s="5" t="s">
        <v>35</v>
      </c>
      <c r="D35" s="5" t="s">
        <v>36</v>
      </c>
      <c r="E35" s="84" t="e">
        <f>+#REF!</f>
        <v>#REF!</v>
      </c>
      <c r="F35" s="85"/>
      <c r="G35" s="29" t="s">
        <v>35</v>
      </c>
      <c r="H35" s="5" t="s">
        <v>36</v>
      </c>
      <c r="I35" s="84" t="e">
        <f>+#REF!</f>
        <v>#REF!</v>
      </c>
    </row>
    <row r="36" spans="1:9">
      <c r="A36" s="41"/>
      <c r="B36" s="50" t="s">
        <v>29</v>
      </c>
      <c r="C36" s="41"/>
      <c r="D36" s="41"/>
      <c r="E36" s="50">
        <f>+C36+D36</f>
        <v>0</v>
      </c>
      <c r="F36" s="41"/>
      <c r="G36" s="44"/>
      <c r="H36" s="41"/>
      <c r="I36" s="50">
        <f>+G36+H36</f>
        <v>0</v>
      </c>
    </row>
    <row r="37" spans="1:9">
      <c r="A37" s="41"/>
      <c r="B37" s="50" t="s">
        <v>30</v>
      </c>
      <c r="C37" s="41"/>
      <c r="D37" s="41"/>
      <c r="E37" s="50">
        <f t="shared" ref="E37:E38" si="16">+C37+D37</f>
        <v>0</v>
      </c>
      <c r="F37" s="41"/>
      <c r="G37" s="44"/>
      <c r="H37" s="41"/>
      <c r="I37" s="50">
        <f t="shared" ref="I37:I38" si="17">+G37+H37</f>
        <v>0</v>
      </c>
    </row>
    <row r="38" spans="1:9">
      <c r="A38" s="41"/>
      <c r="B38" s="50" t="s">
        <v>31</v>
      </c>
      <c r="C38" s="41"/>
      <c r="D38" s="41"/>
      <c r="E38" s="50">
        <f t="shared" si="16"/>
        <v>0</v>
      </c>
      <c r="F38" s="41"/>
      <c r="G38" s="44"/>
      <c r="H38" s="41"/>
      <c r="I38" s="50">
        <f t="shared" si="17"/>
        <v>0</v>
      </c>
    </row>
    <row r="39" spans="1:9">
      <c r="A39" s="41"/>
      <c r="B39" s="53" t="s">
        <v>32</v>
      </c>
      <c r="C39" s="8">
        <f>+C37-C38</f>
        <v>0</v>
      </c>
      <c r="D39" s="8">
        <f t="shared" ref="D39" si="18">+D37-D38</f>
        <v>0</v>
      </c>
      <c r="E39" s="53">
        <f t="shared" ref="E39" si="19">+E37-E38</f>
        <v>0</v>
      </c>
      <c r="F39" s="51"/>
      <c r="G39" s="7">
        <f>+G37-G38</f>
        <v>0</v>
      </c>
      <c r="H39" s="8">
        <f t="shared" ref="H39" si="20">+H37-H38</f>
        <v>0</v>
      </c>
      <c r="I39" s="53">
        <f t="shared" ref="I39" si="21">+I37-I38</f>
        <v>0</v>
      </c>
    </row>
    <row r="40" spans="1:9">
      <c r="A40" s="41"/>
      <c r="B40" s="41"/>
      <c r="C40" s="41"/>
      <c r="D40" s="41"/>
      <c r="E40" s="41"/>
      <c r="F40" s="41"/>
      <c r="G40" s="41"/>
      <c r="H40" s="41"/>
      <c r="I40" s="41"/>
    </row>
    <row r="41" spans="1:9">
      <c r="A41" s="41"/>
      <c r="B41" s="53" t="s">
        <v>142</v>
      </c>
      <c r="C41" s="8">
        <f>+C39+C32+C22+C10</f>
        <v>0</v>
      </c>
      <c r="D41" s="8">
        <f t="shared" ref="D41:E41" si="22">+D39+D32+D22+D10</f>
        <v>0</v>
      </c>
      <c r="E41" s="53">
        <f t="shared" si="22"/>
        <v>0</v>
      </c>
      <c r="F41" s="51"/>
      <c r="G41" s="7">
        <f t="shared" ref="G41:I41" si="23">+G39+G32+G22+G10</f>
        <v>0</v>
      </c>
      <c r="H41" s="8">
        <f t="shared" si="23"/>
        <v>0</v>
      </c>
      <c r="I41" s="53">
        <f t="shared" si="23"/>
        <v>0</v>
      </c>
    </row>
    <row r="42" spans="1:9">
      <c r="A42" s="41"/>
      <c r="B42" s="41"/>
      <c r="C42" s="41"/>
      <c r="D42" s="41"/>
      <c r="E42" s="41"/>
      <c r="F42" s="41"/>
      <c r="G42" s="41"/>
      <c r="H42" s="41"/>
      <c r="I42" s="41"/>
    </row>
    <row r="43" spans="1:9">
      <c r="A43" s="41"/>
      <c r="B43" s="43" t="s">
        <v>56</v>
      </c>
      <c r="C43" s="51"/>
      <c r="D43" s="52"/>
      <c r="E43" s="52" t="e">
        <f>+E41-#REF!</f>
        <v>#REF!</v>
      </c>
      <c r="F43" s="52"/>
      <c r="G43" s="52"/>
      <c r="H43" s="52"/>
      <c r="I43" s="52" t="e">
        <f>I41-#REF!</f>
        <v>#REF!</v>
      </c>
    </row>
  </sheetData>
  <sheetProtection password="DF8B" sheet="1" objects="1" scenarios="1"/>
  <mergeCells count="6">
    <mergeCell ref="C34:D34"/>
    <mergeCell ref="G34:H34"/>
    <mergeCell ref="C5:D5"/>
    <mergeCell ref="G5:H5"/>
    <mergeCell ref="C27:D27"/>
    <mergeCell ref="G27:H27"/>
  </mergeCells>
  <hyperlinks>
    <hyperlink ref="E1" location="'Est Situacion'!A1" display="Volver" xr:uid="{00000000-0004-0000-1200-000000000000}"/>
  </hyperlinks>
  <pageMargins left="0.70866141732283472" right="0.70866141732283472" top="0.74803149606299213" bottom="0.74803149606299213" header="0.31496062992125984" footer="0.31496062992125984"/>
  <pageSetup scale="7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Hoja20">
    <tabColor theme="0" tint="-0.249977111117893"/>
    <pageSetUpPr fitToPage="1"/>
  </sheetPr>
  <dimension ref="A1:F14"/>
  <sheetViews>
    <sheetView showGridLines="0" workbookViewId="0">
      <selection activeCell="D1" sqref="D1"/>
    </sheetView>
  </sheetViews>
  <sheetFormatPr baseColWidth="10" defaultColWidth="11.46484375" defaultRowHeight="11.65"/>
  <cols>
    <col min="1" max="1" width="11.46484375" style="19"/>
    <col min="2" max="2" width="36.796875" style="19" customWidth="1"/>
    <col min="3" max="16384" width="11.46484375" style="19"/>
  </cols>
  <sheetData>
    <row r="1" spans="1:6" ht="14.25">
      <c r="A1" s="54" t="s">
        <v>27</v>
      </c>
      <c r="B1" s="61"/>
      <c r="C1" s="61"/>
      <c r="D1" s="55" t="s">
        <v>120</v>
      </c>
      <c r="E1" s="61"/>
      <c r="F1" s="61"/>
    </row>
    <row r="2" spans="1:6">
      <c r="A2" s="61" t="s">
        <v>51</v>
      </c>
      <c r="B2" s="61"/>
      <c r="C2" s="61"/>
      <c r="D2" s="61"/>
      <c r="E2" s="61"/>
      <c r="F2" s="61"/>
    </row>
    <row r="3" spans="1:6">
      <c r="A3" s="61" t="s">
        <v>43</v>
      </c>
      <c r="B3" s="61"/>
      <c r="C3" s="61"/>
      <c r="D3" s="61"/>
      <c r="E3" s="61"/>
      <c r="F3" s="61"/>
    </row>
    <row r="4" spans="1:6">
      <c r="A4" s="61"/>
      <c r="B4" s="61"/>
      <c r="C4" s="61"/>
      <c r="D4" s="61"/>
      <c r="E4" s="61"/>
      <c r="F4" s="61"/>
    </row>
    <row r="5" spans="1:6">
      <c r="A5" s="61"/>
      <c r="B5" s="76"/>
      <c r="C5" s="619" t="e">
        <f>+#REF!</f>
        <v>#REF!</v>
      </c>
      <c r="D5" s="620"/>
      <c r="E5" s="619" t="e">
        <f>+#REF!</f>
        <v>#REF!</v>
      </c>
      <c r="F5" s="620"/>
    </row>
    <row r="6" spans="1:6">
      <c r="A6" s="61"/>
      <c r="B6" s="93"/>
      <c r="C6" s="621" t="s">
        <v>49</v>
      </c>
      <c r="D6" s="622"/>
      <c r="E6" s="621" t="s">
        <v>50</v>
      </c>
      <c r="F6" s="622"/>
    </row>
    <row r="7" spans="1:6">
      <c r="A7" s="61"/>
      <c r="B7" s="94" t="s">
        <v>46</v>
      </c>
      <c r="C7" s="94" t="s">
        <v>47</v>
      </c>
      <c r="D7" s="95" t="s">
        <v>48</v>
      </c>
      <c r="E7" s="94" t="s">
        <v>47</v>
      </c>
      <c r="F7" s="95" t="s">
        <v>48</v>
      </c>
    </row>
    <row r="8" spans="1:6">
      <c r="A8" s="61"/>
      <c r="B8" s="61"/>
      <c r="C8" s="96"/>
      <c r="D8" s="97"/>
      <c r="E8" s="96"/>
      <c r="F8" s="97"/>
    </row>
    <row r="9" spans="1:6">
      <c r="A9" s="61"/>
      <c r="B9" s="61"/>
      <c r="C9" s="96"/>
      <c r="D9" s="97"/>
      <c r="E9" s="96"/>
      <c r="F9" s="97"/>
    </row>
    <row r="10" spans="1:6">
      <c r="A10" s="61"/>
      <c r="B10" s="61"/>
      <c r="C10" s="96"/>
      <c r="D10" s="97"/>
      <c r="E10" s="96"/>
      <c r="F10" s="97"/>
    </row>
    <row r="11" spans="1:6">
      <c r="A11" s="61"/>
      <c r="B11" s="45" t="s">
        <v>44</v>
      </c>
      <c r="C11" s="98"/>
      <c r="D11" s="99"/>
      <c r="E11" s="98"/>
      <c r="F11" s="99"/>
    </row>
    <row r="12" spans="1:6">
      <c r="A12" s="61"/>
      <c r="B12" s="100" t="s">
        <v>45</v>
      </c>
      <c r="C12" s="25">
        <f t="shared" ref="C12:F12" si="0">+SUM(C8:C11)</f>
        <v>0</v>
      </c>
      <c r="D12" s="26">
        <f t="shared" si="0"/>
        <v>0</v>
      </c>
      <c r="E12" s="25">
        <f t="shared" si="0"/>
        <v>0</v>
      </c>
      <c r="F12" s="26">
        <f t="shared" si="0"/>
        <v>0</v>
      </c>
    </row>
    <row r="13" spans="1:6">
      <c r="A13" s="61"/>
      <c r="B13" s="61"/>
      <c r="C13" s="61"/>
      <c r="D13" s="61"/>
      <c r="E13" s="61"/>
      <c r="F13" s="61"/>
    </row>
    <row r="14" spans="1:6" ht="13.15">
      <c r="A14" s="61"/>
      <c r="B14" s="43" t="s">
        <v>56</v>
      </c>
      <c r="C14" s="74"/>
      <c r="D14" s="74" t="e">
        <f>+D12-#REF!</f>
        <v>#REF!</v>
      </c>
      <c r="E14" s="74"/>
      <c r="F14" s="74"/>
    </row>
  </sheetData>
  <sheetProtection password="DF8B" sheet="1" objects="1" scenarios="1"/>
  <mergeCells count="4">
    <mergeCell ref="C5:D5"/>
    <mergeCell ref="E5:F5"/>
    <mergeCell ref="C6:D6"/>
    <mergeCell ref="E6:F6"/>
  </mergeCells>
  <hyperlinks>
    <hyperlink ref="D1" location="'Est Situacion'!A1" display="Volver" xr:uid="{00000000-0004-0000-1300-000000000000}"/>
  </hyperlinks>
  <pageMargins left="0.70866141732283472" right="0.70866141732283472" top="0.74803149606299213" bottom="0.74803149606299213" header="0.31496062992125984" footer="0.31496062992125984"/>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Hoja22">
    <tabColor theme="4" tint="-0.249977111117893"/>
  </sheetPr>
  <dimension ref="B2:D26"/>
  <sheetViews>
    <sheetView showGridLines="0" workbookViewId="0">
      <selection activeCell="J21" sqref="J21"/>
    </sheetView>
  </sheetViews>
  <sheetFormatPr baseColWidth="10" defaultColWidth="11.46484375" defaultRowHeight="11.65"/>
  <cols>
    <col min="1" max="1" width="11.46484375" style="19"/>
    <col min="2" max="2" width="34.19921875" style="19" bestFit="1" customWidth="1"/>
    <col min="3" max="4" width="12.46484375" style="19" customWidth="1"/>
    <col min="5" max="16384" width="11.46484375" style="19"/>
  </cols>
  <sheetData>
    <row r="2" spans="2:4">
      <c r="C2" s="59" t="s">
        <v>7</v>
      </c>
      <c r="D2" s="59" t="s">
        <v>52</v>
      </c>
    </row>
    <row r="3" spans="2:4" ht="13.15">
      <c r="C3" s="58" t="e">
        <f>+#REF!</f>
        <v>#REF!</v>
      </c>
      <c r="D3" s="58" t="e">
        <f>+#REF!</f>
        <v>#REF!</v>
      </c>
    </row>
    <row r="4" spans="2:4" ht="13.15">
      <c r="C4" s="57" t="s">
        <v>2</v>
      </c>
      <c r="D4" s="57" t="s">
        <v>2</v>
      </c>
    </row>
    <row r="5" spans="2:4">
      <c r="B5" s="24" t="s">
        <v>149</v>
      </c>
    </row>
    <row r="6" spans="2:4">
      <c r="B6" s="24" t="s">
        <v>150</v>
      </c>
      <c r="C6" s="130"/>
      <c r="D6" s="130"/>
    </row>
    <row r="7" spans="2:4">
      <c r="B7" s="19" t="s">
        <v>151</v>
      </c>
      <c r="C7" s="129"/>
      <c r="D7" s="129"/>
    </row>
    <row r="8" spans="2:4">
      <c r="B8" s="19" t="s">
        <v>152</v>
      </c>
      <c r="C8" s="129"/>
      <c r="D8" s="129"/>
    </row>
    <row r="9" spans="2:4">
      <c r="B9" s="19" t="s">
        <v>153</v>
      </c>
      <c r="C9" s="129"/>
      <c r="D9" s="129"/>
    </row>
    <row r="10" spans="2:4">
      <c r="B10" s="19" t="s">
        <v>154</v>
      </c>
      <c r="C10" s="129"/>
      <c r="D10" s="129"/>
    </row>
    <row r="11" spans="2:4">
      <c r="B11" s="25" t="s">
        <v>155</v>
      </c>
      <c r="C11" s="132">
        <f>+SUM(C7:C10)</f>
        <v>0</v>
      </c>
      <c r="D11" s="132">
        <f t="shared" ref="D11" si="0">+SUM(D7:D10)</f>
        <v>0</v>
      </c>
    </row>
    <row r="12" spans="2:4">
      <c r="C12" s="129"/>
      <c r="D12" s="129"/>
    </row>
    <row r="13" spans="2:4">
      <c r="C13" s="129"/>
      <c r="D13" s="129"/>
    </row>
    <row r="14" spans="2:4">
      <c r="B14" s="24" t="s">
        <v>156</v>
      </c>
      <c r="C14" s="129"/>
      <c r="D14" s="129"/>
    </row>
    <row r="15" spans="2:4">
      <c r="B15" s="24" t="s">
        <v>157</v>
      </c>
      <c r="C15" s="129"/>
      <c r="D15" s="129"/>
    </row>
    <row r="16" spans="2:4">
      <c r="B16" s="19" t="s">
        <v>151</v>
      </c>
      <c r="C16" s="129"/>
      <c r="D16" s="129"/>
    </row>
    <row r="17" spans="2:4">
      <c r="B17" s="19" t="s">
        <v>152</v>
      </c>
      <c r="C17" s="129"/>
      <c r="D17" s="129"/>
    </row>
    <row r="18" spans="2:4">
      <c r="B18" s="19" t="s">
        <v>153</v>
      </c>
      <c r="C18" s="129"/>
      <c r="D18" s="129"/>
    </row>
    <row r="19" spans="2:4">
      <c r="B19" s="19" t="s">
        <v>154</v>
      </c>
      <c r="C19" s="129"/>
      <c r="D19" s="129"/>
    </row>
    <row r="20" spans="2:4">
      <c r="B20" s="25" t="s">
        <v>158</v>
      </c>
      <c r="C20" s="132">
        <f>+SUM(C16:C19)</f>
        <v>0</v>
      </c>
      <c r="D20" s="132">
        <f t="shared" ref="D20" si="1">+SUM(D16:D19)</f>
        <v>0</v>
      </c>
    </row>
    <row r="21" spans="2:4">
      <c r="C21" s="129"/>
      <c r="D21" s="129"/>
    </row>
    <row r="22" spans="2:4">
      <c r="B22" s="25" t="s">
        <v>159</v>
      </c>
      <c r="C22" s="132">
        <f>+C20+C11</f>
        <v>0</v>
      </c>
      <c r="D22" s="132">
        <f t="shared" ref="D22" si="2">+D20+D11</f>
        <v>0</v>
      </c>
    </row>
    <row r="23" spans="2:4">
      <c r="C23" s="130"/>
      <c r="D23" s="130"/>
    </row>
    <row r="24" spans="2:4">
      <c r="B24" s="56" t="s">
        <v>160</v>
      </c>
      <c r="C24" s="131" t="e">
        <f>+SUM(C7:C9,C16:C18)-#REF!</f>
        <v>#REF!</v>
      </c>
      <c r="D24" s="131" t="e">
        <f>+SUM(D7:D9,D16:D18)-#REF!</f>
        <v>#REF!</v>
      </c>
    </row>
    <row r="25" spans="2:4">
      <c r="B25" s="56" t="s">
        <v>161</v>
      </c>
      <c r="C25" s="131" t="e">
        <f>+SUM(C10,C19)-#REF!</f>
        <v>#REF!</v>
      </c>
      <c r="D25" s="131" t="e">
        <f>+SUM(D10,D19)-#REF!</f>
        <v>#REF!</v>
      </c>
    </row>
    <row r="26" spans="2:4">
      <c r="B26" s="56"/>
      <c r="C26" s="131"/>
      <c r="D26" s="131"/>
    </row>
  </sheetData>
  <sheetProtection password="DF8B" sheet="1" objects="1" scenarios="1"/>
  <dataValidations count="1">
    <dataValidation type="whole" allowBlank="1" showInputMessage="1" showErrorMessage="1" sqref="C7:D10 C15:D19" xr:uid="{00000000-0002-0000-1700-000000000000}">
      <formula1>-9.99999999999999E+21</formula1>
      <formula2>9.99999999999999E+23</formula2>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Hoja39"/>
  <dimension ref="A1:H28"/>
  <sheetViews>
    <sheetView showGridLines="0" topLeftCell="A4" workbookViewId="0">
      <selection activeCell="F30" sqref="F30"/>
    </sheetView>
  </sheetViews>
  <sheetFormatPr baseColWidth="10" defaultRowHeight="14.25"/>
  <cols>
    <col min="2" max="2" width="34" customWidth="1"/>
    <col min="5" max="5" width="13.796875" customWidth="1"/>
  </cols>
  <sheetData>
    <row r="1" spans="1:8">
      <c r="A1" s="23" t="s">
        <v>64</v>
      </c>
      <c r="B1" s="1"/>
      <c r="C1" s="1"/>
      <c r="D1" s="1"/>
      <c r="E1" s="1"/>
      <c r="F1" s="39" t="s">
        <v>120</v>
      </c>
      <c r="G1" s="1"/>
      <c r="H1" s="1"/>
    </row>
    <row r="2" spans="1:8">
      <c r="A2" s="1"/>
      <c r="B2" s="1"/>
      <c r="C2" s="1"/>
      <c r="D2" s="1"/>
      <c r="E2" s="1"/>
      <c r="F2" s="1"/>
      <c r="G2" s="1"/>
      <c r="H2" s="1"/>
    </row>
    <row r="3" spans="1:8">
      <c r="A3" s="1"/>
      <c r="B3" s="1"/>
      <c r="C3" s="1"/>
      <c r="D3" s="1"/>
      <c r="E3" s="1"/>
      <c r="F3" s="1"/>
      <c r="G3" s="1"/>
      <c r="H3" s="1"/>
    </row>
    <row r="4" spans="1:8">
      <c r="A4" s="1"/>
      <c r="B4" s="19"/>
      <c r="C4" s="25"/>
      <c r="D4" s="62" t="e">
        <f>+#REF!</f>
        <v>#REF!</v>
      </c>
      <c r="E4" s="26"/>
      <c r="F4" s="25"/>
      <c r="G4" s="62" t="e">
        <f>+#REF!</f>
        <v>#REF!</v>
      </c>
      <c r="H4" s="26"/>
    </row>
    <row r="5" spans="1:8" ht="24">
      <c r="A5" s="1"/>
      <c r="B5" s="63" t="s">
        <v>55</v>
      </c>
      <c r="C5" s="64" t="s">
        <v>18</v>
      </c>
      <c r="D5" s="64" t="s">
        <v>19</v>
      </c>
      <c r="E5" s="65" t="s">
        <v>17</v>
      </c>
      <c r="F5" s="64" t="s">
        <v>18</v>
      </c>
      <c r="G5" s="64" t="s">
        <v>19</v>
      </c>
      <c r="H5" s="65" t="s">
        <v>17</v>
      </c>
    </row>
    <row r="6" spans="1:8">
      <c r="A6" s="1"/>
      <c r="B6" s="66"/>
      <c r="C6" s="67" t="s">
        <v>2</v>
      </c>
      <c r="D6" s="67" t="s">
        <v>2</v>
      </c>
      <c r="E6" s="68" t="s">
        <v>2</v>
      </c>
      <c r="F6" s="67" t="s">
        <v>2</v>
      </c>
      <c r="G6" s="67" t="s">
        <v>2</v>
      </c>
      <c r="H6" s="68" t="s">
        <v>2</v>
      </c>
    </row>
    <row r="7" spans="1:8">
      <c r="A7" s="1"/>
      <c r="B7" s="27" t="s">
        <v>13</v>
      </c>
      <c r="C7" s="19"/>
      <c r="D7" s="19"/>
      <c r="E7" s="19"/>
      <c r="F7" s="19"/>
      <c r="G7" s="19"/>
      <c r="H7" s="19"/>
    </row>
    <row r="8" spans="1:8">
      <c r="A8" s="1"/>
      <c r="B8" s="19" t="s">
        <v>8</v>
      </c>
      <c r="C8" s="19"/>
      <c r="D8" s="19"/>
      <c r="E8" s="19">
        <f>+SUM(C8:D8)</f>
        <v>0</v>
      </c>
      <c r="F8" s="19"/>
      <c r="G8" s="19"/>
      <c r="H8" s="19">
        <f>+SUM(F8:G8)</f>
        <v>0</v>
      </c>
    </row>
    <row r="9" spans="1:8">
      <c r="A9" s="1"/>
      <c r="B9" s="19" t="s">
        <v>9</v>
      </c>
      <c r="C9" s="19"/>
      <c r="D9" s="19"/>
      <c r="E9" s="19">
        <f t="shared" ref="E9:E11" si="0">+SUM(C9:D9)</f>
        <v>0</v>
      </c>
      <c r="F9" s="19"/>
      <c r="G9" s="19"/>
      <c r="H9" s="19">
        <f t="shared" ref="H9:H11" si="1">+SUM(F9:G9)</f>
        <v>0</v>
      </c>
    </row>
    <row r="10" spans="1:8">
      <c r="A10" s="1"/>
      <c r="B10" s="19" t="s">
        <v>10</v>
      </c>
      <c r="C10" s="19"/>
      <c r="D10" s="19"/>
      <c r="E10" s="19">
        <f t="shared" si="0"/>
        <v>0</v>
      </c>
      <c r="F10" s="19"/>
      <c r="G10" s="19"/>
      <c r="H10" s="19">
        <f t="shared" si="1"/>
        <v>0</v>
      </c>
    </row>
    <row r="11" spans="1:8">
      <c r="A11" s="1"/>
      <c r="B11" s="19" t="s">
        <v>11</v>
      </c>
      <c r="C11" s="19"/>
      <c r="D11" s="19"/>
      <c r="E11" s="19">
        <f t="shared" si="0"/>
        <v>0</v>
      </c>
      <c r="F11" s="19"/>
      <c r="G11" s="19"/>
      <c r="H11" s="19">
        <f t="shared" si="1"/>
        <v>0</v>
      </c>
    </row>
    <row r="12" spans="1:8">
      <c r="A12" s="1"/>
      <c r="B12" s="25" t="s">
        <v>12</v>
      </c>
      <c r="C12" s="70">
        <f>+SUM(C8:C11)</f>
        <v>0</v>
      </c>
      <c r="D12" s="70">
        <f t="shared" ref="D12:E12" si="2">+SUM(D8:D11)</f>
        <v>0</v>
      </c>
      <c r="E12" s="71">
        <f t="shared" si="2"/>
        <v>0</v>
      </c>
      <c r="F12" s="70">
        <f>+SUM(F8:F11)</f>
        <v>0</v>
      </c>
      <c r="G12" s="70">
        <f t="shared" ref="G12:H12" si="3">+SUM(G8:G11)</f>
        <v>0</v>
      </c>
      <c r="H12" s="71">
        <f t="shared" si="3"/>
        <v>0</v>
      </c>
    </row>
    <row r="13" spans="1:8">
      <c r="A13" s="1"/>
      <c r="B13" s="27" t="s">
        <v>14</v>
      </c>
      <c r="C13" s="19"/>
      <c r="D13" s="19"/>
      <c r="E13" s="19"/>
      <c r="F13" s="19"/>
      <c r="G13" s="19"/>
      <c r="H13" s="19"/>
    </row>
    <row r="14" spans="1:8">
      <c r="A14" s="1"/>
      <c r="B14" s="19" t="s">
        <v>8</v>
      </c>
      <c r="C14" s="19"/>
      <c r="D14" s="19"/>
      <c r="E14" s="19">
        <f>+SUM(C14:D14)</f>
        <v>0</v>
      </c>
      <c r="F14" s="19"/>
      <c r="G14" s="19"/>
      <c r="H14" s="19">
        <f>+SUM(F14:G14)</f>
        <v>0</v>
      </c>
    </row>
    <row r="15" spans="1:8">
      <c r="A15" s="1"/>
      <c r="B15" s="19" t="s">
        <v>9</v>
      </c>
      <c r="C15" s="19"/>
      <c r="D15" s="19"/>
      <c r="E15" s="19">
        <f t="shared" ref="E15:E17" si="4">+SUM(C15:D15)</f>
        <v>0</v>
      </c>
      <c r="F15" s="19"/>
      <c r="G15" s="19"/>
      <c r="H15" s="19">
        <f t="shared" ref="H15:H17" si="5">+SUM(F15:G15)</f>
        <v>0</v>
      </c>
    </row>
    <row r="16" spans="1:8">
      <c r="A16" s="1"/>
      <c r="B16" s="19" t="s">
        <v>10</v>
      </c>
      <c r="C16" s="19"/>
      <c r="D16" s="19"/>
      <c r="E16" s="19">
        <f t="shared" si="4"/>
        <v>0</v>
      </c>
      <c r="F16" s="19"/>
      <c r="G16" s="19"/>
      <c r="H16" s="19">
        <f t="shared" si="5"/>
        <v>0</v>
      </c>
    </row>
    <row r="17" spans="1:8">
      <c r="A17" s="1"/>
      <c r="B17" s="19" t="s">
        <v>11</v>
      </c>
      <c r="C17" s="19"/>
      <c r="D17" s="19"/>
      <c r="E17" s="19">
        <f t="shared" si="4"/>
        <v>0</v>
      </c>
      <c r="F17" s="19"/>
      <c r="G17" s="19"/>
      <c r="H17" s="19">
        <f t="shared" si="5"/>
        <v>0</v>
      </c>
    </row>
    <row r="18" spans="1:8">
      <c r="A18" s="1"/>
      <c r="B18" s="25" t="s">
        <v>15</v>
      </c>
      <c r="C18" s="70">
        <f>+SUM(C14:C17)</f>
        <v>0</v>
      </c>
      <c r="D18" s="70">
        <f t="shared" ref="D18:E18" si="6">+SUM(D14:D17)</f>
        <v>0</v>
      </c>
      <c r="E18" s="71">
        <f t="shared" si="6"/>
        <v>0</v>
      </c>
      <c r="F18" s="70">
        <f>+SUM(F14:F17)</f>
        <v>0</v>
      </c>
      <c r="G18" s="70">
        <f t="shared" ref="G18:H18" si="7">+SUM(G14:G17)</f>
        <v>0</v>
      </c>
      <c r="H18" s="71">
        <f t="shared" si="7"/>
        <v>0</v>
      </c>
    </row>
    <row r="19" spans="1:8">
      <c r="A19" s="1"/>
      <c r="B19" s="25" t="s">
        <v>16</v>
      </c>
      <c r="C19" s="70">
        <f>+C18+C12</f>
        <v>0</v>
      </c>
      <c r="D19" s="70">
        <f t="shared" ref="D19:E19" si="8">+D18+D12</f>
        <v>0</v>
      </c>
      <c r="E19" s="71">
        <f t="shared" si="8"/>
        <v>0</v>
      </c>
      <c r="F19" s="70">
        <f>+F18+F12</f>
        <v>0</v>
      </c>
      <c r="G19" s="70">
        <f t="shared" ref="G19:H19" si="9">+G18+G12</f>
        <v>0</v>
      </c>
      <c r="H19" s="71">
        <f t="shared" si="9"/>
        <v>0</v>
      </c>
    </row>
    <row r="20" spans="1:8">
      <c r="A20" s="1"/>
      <c r="B20" s="19"/>
      <c r="C20" s="19"/>
      <c r="D20" s="19"/>
      <c r="E20" s="19"/>
      <c r="F20" s="19"/>
      <c r="G20" s="19"/>
      <c r="H20" s="19"/>
    </row>
    <row r="21" spans="1:8">
      <c r="A21" s="1"/>
      <c r="B21" s="31" t="s">
        <v>54</v>
      </c>
      <c r="C21" s="102"/>
      <c r="D21" s="103"/>
      <c r="E21" s="103" t="e">
        <f>+E19-#REF!</f>
        <v>#REF!</v>
      </c>
      <c r="F21" s="103"/>
      <c r="G21" s="103"/>
      <c r="H21" s="103" t="e">
        <f>+H19-#REF!</f>
        <v>#REF!</v>
      </c>
    </row>
    <row r="22" spans="1:8">
      <c r="A22" s="1"/>
      <c r="B22" s="1"/>
      <c r="C22" s="1"/>
      <c r="D22" s="1"/>
      <c r="E22" s="1"/>
      <c r="F22" s="1"/>
      <c r="G22" s="1"/>
      <c r="H22" s="1"/>
    </row>
    <row r="23" spans="1:8">
      <c r="A23" s="1"/>
      <c r="B23" s="1"/>
      <c r="C23" s="1"/>
      <c r="D23" s="1"/>
      <c r="E23" s="1"/>
      <c r="F23" s="1"/>
      <c r="G23" s="1"/>
      <c r="H23" s="1"/>
    </row>
    <row r="24" spans="1:8">
      <c r="A24" s="1"/>
      <c r="B24" s="1"/>
      <c r="C24" s="1"/>
      <c r="D24" s="1"/>
      <c r="E24" s="1"/>
      <c r="F24" s="1"/>
      <c r="G24" s="1"/>
      <c r="H24" s="1"/>
    </row>
    <row r="25" spans="1:8">
      <c r="A25" s="1"/>
      <c r="B25" s="1"/>
      <c r="C25" s="1"/>
      <c r="D25" s="1"/>
      <c r="E25" s="1"/>
      <c r="F25" s="1"/>
      <c r="G25" s="1"/>
      <c r="H25" s="1"/>
    </row>
    <row r="26" spans="1:8">
      <c r="A26" s="1"/>
      <c r="B26" s="1"/>
      <c r="C26" s="1"/>
      <c r="D26" s="1"/>
      <c r="E26" s="1"/>
      <c r="F26" s="1"/>
      <c r="G26" s="1"/>
      <c r="H26" s="1"/>
    </row>
    <row r="27" spans="1:8">
      <c r="A27" s="1"/>
      <c r="B27" s="1"/>
      <c r="C27" s="1"/>
      <c r="D27" s="1"/>
      <c r="E27" s="1"/>
      <c r="F27" s="1"/>
      <c r="G27" s="1"/>
      <c r="H27" s="1"/>
    </row>
    <row r="28" spans="1:8">
      <c r="A28" s="1"/>
      <c r="B28" s="1"/>
      <c r="C28" s="1"/>
      <c r="D28" s="1"/>
      <c r="E28" s="1"/>
      <c r="F28" s="1"/>
      <c r="G28" s="1"/>
      <c r="H28" s="1"/>
    </row>
  </sheetData>
  <sheetProtection password="DF8B" sheet="1" objects="1" scenarios="1"/>
  <hyperlinks>
    <hyperlink ref="F1" location="'Est Situacion'!A1" display="Volver" xr:uid="{00000000-0004-0000-24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Hoja36">
    <tabColor theme="0" tint="-0.34998626667073579"/>
  </sheetPr>
  <dimension ref="A1:S41"/>
  <sheetViews>
    <sheetView showGridLines="0" topLeftCell="A17" workbookViewId="0">
      <selection activeCell="M54" sqref="M54"/>
    </sheetView>
  </sheetViews>
  <sheetFormatPr baseColWidth="10" defaultColWidth="11.46484375" defaultRowHeight="13.15"/>
  <cols>
    <col min="1" max="1" width="14" style="1" bestFit="1" customWidth="1"/>
    <col min="2" max="2" width="4.19921875" style="1" customWidth="1"/>
    <col min="3" max="3" width="21.53125" style="1" customWidth="1"/>
    <col min="4" max="4" width="8.19921875" style="60" customWidth="1"/>
    <col min="5" max="5" width="13.19921875" style="60" customWidth="1"/>
    <col min="6" max="6" width="8.19921875" style="60" customWidth="1"/>
    <col min="7" max="7" width="13.19921875" style="60" customWidth="1"/>
    <col min="8" max="8" width="8.19921875" style="60" customWidth="1"/>
    <col min="9" max="9" width="11.53125" style="1" bestFit="1" customWidth="1"/>
    <col min="10" max="10" width="5.19921875" style="1" customWidth="1"/>
    <col min="11" max="11" width="14" style="1" bestFit="1" customWidth="1"/>
    <col min="12" max="12" width="2.796875" style="1" customWidth="1"/>
    <col min="13" max="13" width="21.796875" style="1" customWidth="1"/>
    <col min="14" max="17" width="11.53125" style="1" bestFit="1" customWidth="1"/>
    <col min="18" max="16384" width="11.46484375" style="1"/>
  </cols>
  <sheetData>
    <row r="1" spans="1:19" ht="14.25">
      <c r="A1" t="s">
        <v>65</v>
      </c>
      <c r="B1"/>
      <c r="G1" s="39" t="s">
        <v>120</v>
      </c>
      <c r="K1" t="s">
        <v>65</v>
      </c>
    </row>
    <row r="3" spans="1:19" ht="15.75">
      <c r="A3" s="105" t="s">
        <v>76</v>
      </c>
      <c r="K3" s="105" t="s">
        <v>80</v>
      </c>
    </row>
    <row r="4" spans="1:19">
      <c r="A4" s="1" t="s">
        <v>66</v>
      </c>
      <c r="K4" s="1" t="s">
        <v>66</v>
      </c>
      <c r="N4" s="60"/>
      <c r="O4" s="60"/>
      <c r="P4" s="60"/>
      <c r="Q4" s="60"/>
      <c r="R4" s="60"/>
    </row>
    <row r="5" spans="1:19">
      <c r="N5" s="60"/>
      <c r="O5" s="60"/>
      <c r="P5" s="60"/>
      <c r="Q5" s="60"/>
      <c r="R5" s="60"/>
    </row>
    <row r="6" spans="1:19" ht="14.25">
      <c r="A6" s="106" t="e">
        <f>+#REF!</f>
        <v>#REF!</v>
      </c>
      <c r="B6" s="106"/>
      <c r="C6" s="107" t="s">
        <v>70</v>
      </c>
      <c r="D6" s="618" t="s">
        <v>72</v>
      </c>
      <c r="E6" s="623"/>
      <c r="F6" s="618" t="s">
        <v>73</v>
      </c>
      <c r="G6" s="623"/>
      <c r="H6" s="618" t="s">
        <v>4</v>
      </c>
      <c r="I6" s="623"/>
      <c r="K6" s="106" t="e">
        <f>+#REF!</f>
        <v>#REF!</v>
      </c>
      <c r="L6" s="106"/>
      <c r="M6" s="107" t="s">
        <v>70</v>
      </c>
      <c r="N6" s="618" t="s">
        <v>72</v>
      </c>
      <c r="O6" s="623"/>
      <c r="P6" s="618" t="s">
        <v>73</v>
      </c>
      <c r="Q6" s="623"/>
      <c r="R6" s="618" t="s">
        <v>4</v>
      </c>
      <c r="S6" s="623"/>
    </row>
    <row r="7" spans="1:19" ht="14.25">
      <c r="A7" s="23"/>
      <c r="B7" s="23"/>
      <c r="C7" s="108" t="s">
        <v>71</v>
      </c>
      <c r="D7" s="29" t="s">
        <v>74</v>
      </c>
      <c r="E7" s="6" t="s">
        <v>75</v>
      </c>
      <c r="F7" s="29" t="s">
        <v>74</v>
      </c>
      <c r="G7" s="6" t="s">
        <v>75</v>
      </c>
      <c r="H7" s="5" t="s">
        <v>74</v>
      </c>
      <c r="I7" s="6" t="s">
        <v>75</v>
      </c>
      <c r="K7" s="23"/>
      <c r="L7" s="23"/>
      <c r="M7" s="108" t="s">
        <v>71</v>
      </c>
      <c r="N7" s="29" t="s">
        <v>74</v>
      </c>
      <c r="O7" s="6" t="s">
        <v>75</v>
      </c>
      <c r="P7" s="29" t="s">
        <v>74</v>
      </c>
      <c r="Q7" s="6" t="s">
        <v>75</v>
      </c>
      <c r="R7" s="5" t="s">
        <v>74</v>
      </c>
      <c r="S7" s="6" t="s">
        <v>75</v>
      </c>
    </row>
    <row r="8" spans="1:19" ht="14.25">
      <c r="A8" s="23"/>
      <c r="B8" s="23"/>
      <c r="C8" s="9"/>
      <c r="D8" s="109"/>
      <c r="E8" s="110"/>
      <c r="F8" s="109"/>
      <c r="G8" s="110"/>
      <c r="H8" s="1">
        <f>+D8+F8</f>
        <v>0</v>
      </c>
      <c r="I8" s="12">
        <f>+E8+G8</f>
        <v>0</v>
      </c>
      <c r="K8" s="23"/>
      <c r="L8" s="23"/>
      <c r="M8" s="9"/>
      <c r="N8" s="109"/>
      <c r="O8" s="110"/>
      <c r="P8" s="109"/>
      <c r="Q8" s="110"/>
      <c r="R8" s="1">
        <f>+N8+P8</f>
        <v>0</v>
      </c>
      <c r="S8" s="12">
        <f>+O8+Q8</f>
        <v>0</v>
      </c>
    </row>
    <row r="9" spans="1:19" ht="14.25">
      <c r="A9" s="23"/>
      <c r="B9" s="23"/>
      <c r="C9" s="9" t="s">
        <v>67</v>
      </c>
      <c r="D9" s="109"/>
      <c r="E9" s="110"/>
      <c r="F9" s="109"/>
      <c r="G9" s="110"/>
      <c r="H9" s="1">
        <f t="shared" ref="H9:H10" si="0">+D9+F9</f>
        <v>0</v>
      </c>
      <c r="I9" s="12">
        <f t="shared" ref="I9:I10" si="1">+E9+G9</f>
        <v>0</v>
      </c>
      <c r="K9" s="23"/>
      <c r="L9" s="23"/>
      <c r="M9" s="9" t="s">
        <v>67</v>
      </c>
      <c r="N9" s="109"/>
      <c r="O9" s="110"/>
      <c r="P9" s="109"/>
      <c r="Q9" s="110"/>
      <c r="R9" s="1">
        <f t="shared" ref="R9:R10" si="2">+N9+P9</f>
        <v>0</v>
      </c>
      <c r="S9" s="12">
        <f t="shared" ref="S9:S10" si="3">+O9+Q9</f>
        <v>0</v>
      </c>
    </row>
    <row r="10" spans="1:19" ht="14.25">
      <c r="A10" s="23"/>
      <c r="B10" s="23"/>
      <c r="C10" s="9" t="s">
        <v>68</v>
      </c>
      <c r="D10" s="109"/>
      <c r="E10" s="110"/>
      <c r="F10" s="109"/>
      <c r="G10" s="110"/>
      <c r="H10" s="1">
        <f t="shared" si="0"/>
        <v>0</v>
      </c>
      <c r="I10" s="12">
        <f t="shared" si="1"/>
        <v>0</v>
      </c>
      <c r="K10" s="23"/>
      <c r="L10" s="23"/>
      <c r="M10" s="9" t="s">
        <v>68</v>
      </c>
      <c r="N10" s="109"/>
      <c r="O10" s="110"/>
      <c r="P10" s="109"/>
      <c r="Q10" s="110"/>
      <c r="R10" s="1">
        <f t="shared" si="2"/>
        <v>0</v>
      </c>
      <c r="S10" s="12">
        <f t="shared" si="3"/>
        <v>0</v>
      </c>
    </row>
    <row r="11" spans="1:19" ht="14.25">
      <c r="A11" s="23"/>
      <c r="B11" s="23"/>
      <c r="C11" s="7" t="s">
        <v>69</v>
      </c>
      <c r="D11" s="7">
        <f>+SUM(D9:D10)</f>
        <v>0</v>
      </c>
      <c r="E11" s="13">
        <f t="shared" ref="E11:I11" si="4">+SUM(E9:E10)</f>
        <v>0</v>
      </c>
      <c r="F11" s="7">
        <f t="shared" si="4"/>
        <v>0</v>
      </c>
      <c r="G11" s="13">
        <f t="shared" si="4"/>
        <v>0</v>
      </c>
      <c r="H11" s="8">
        <f t="shared" si="4"/>
        <v>0</v>
      </c>
      <c r="I11" s="13">
        <f t="shared" si="4"/>
        <v>0</v>
      </c>
      <c r="K11" s="23"/>
      <c r="L11" s="23"/>
      <c r="M11" s="7" t="s">
        <v>69</v>
      </c>
      <c r="N11" s="7">
        <f>+SUM(N9:N10)</f>
        <v>0</v>
      </c>
      <c r="O11" s="13">
        <f t="shared" ref="O11" si="5">+SUM(O9:O10)</f>
        <v>0</v>
      </c>
      <c r="P11" s="7">
        <f t="shared" ref="P11" si="6">+SUM(P9:P10)</f>
        <v>0</v>
      </c>
      <c r="Q11" s="13">
        <f t="shared" ref="Q11" si="7">+SUM(Q9:Q10)</f>
        <v>0</v>
      </c>
      <c r="R11" s="8">
        <f t="shared" ref="R11" si="8">+SUM(R9:R10)</f>
        <v>0</v>
      </c>
      <c r="S11" s="13">
        <f t="shared" ref="S11" si="9">+SUM(S9:S10)</f>
        <v>0</v>
      </c>
    </row>
    <row r="12" spans="1:19" ht="14.25">
      <c r="A12" s="23"/>
      <c r="B12" s="23"/>
      <c r="K12" s="23"/>
      <c r="L12" s="23"/>
      <c r="N12" s="60"/>
      <c r="O12" s="60"/>
      <c r="P12" s="60"/>
      <c r="Q12" s="60"/>
      <c r="R12" s="60"/>
    </row>
    <row r="13" spans="1:19" ht="14.25">
      <c r="A13" s="106" t="e">
        <f>+#REF!</f>
        <v>#REF!</v>
      </c>
      <c r="B13" s="106"/>
      <c r="C13" s="107" t="s">
        <v>70</v>
      </c>
      <c r="D13" s="618" t="s">
        <v>72</v>
      </c>
      <c r="E13" s="623"/>
      <c r="F13" s="618" t="s">
        <v>73</v>
      </c>
      <c r="G13" s="623"/>
      <c r="H13" s="618" t="s">
        <v>4</v>
      </c>
      <c r="I13" s="623"/>
      <c r="K13" s="106" t="e">
        <f>+#REF!</f>
        <v>#REF!</v>
      </c>
      <c r="L13" s="106"/>
      <c r="M13" s="107" t="s">
        <v>70</v>
      </c>
      <c r="N13" s="618" t="s">
        <v>72</v>
      </c>
      <c r="O13" s="623"/>
      <c r="P13" s="618" t="s">
        <v>73</v>
      </c>
      <c r="Q13" s="623"/>
      <c r="R13" s="618" t="s">
        <v>4</v>
      </c>
      <c r="S13" s="623"/>
    </row>
    <row r="14" spans="1:19" ht="14.25">
      <c r="A14" s="23"/>
      <c r="B14" s="23"/>
      <c r="C14" s="108" t="s">
        <v>71</v>
      </c>
      <c r="D14" s="29" t="s">
        <v>74</v>
      </c>
      <c r="E14" s="6" t="s">
        <v>75</v>
      </c>
      <c r="F14" s="29" t="s">
        <v>74</v>
      </c>
      <c r="G14" s="6" t="s">
        <v>75</v>
      </c>
      <c r="H14" s="5" t="s">
        <v>74</v>
      </c>
      <c r="I14" s="6" t="s">
        <v>75</v>
      </c>
      <c r="K14" s="23"/>
      <c r="L14" s="23"/>
      <c r="M14" s="108" t="s">
        <v>71</v>
      </c>
      <c r="N14" s="29" t="s">
        <v>74</v>
      </c>
      <c r="O14" s="6" t="s">
        <v>75</v>
      </c>
      <c r="P14" s="29" t="s">
        <v>74</v>
      </c>
      <c r="Q14" s="6" t="s">
        <v>75</v>
      </c>
      <c r="R14" s="5" t="s">
        <v>74</v>
      </c>
      <c r="S14" s="6" t="s">
        <v>75</v>
      </c>
    </row>
    <row r="15" spans="1:19" ht="14.25">
      <c r="A15" s="23"/>
      <c r="B15" s="23"/>
      <c r="C15" s="9"/>
      <c r="D15" s="109"/>
      <c r="E15" s="110"/>
      <c r="F15" s="109"/>
      <c r="G15" s="110"/>
      <c r="H15" s="1">
        <f>+D15+F15</f>
        <v>0</v>
      </c>
      <c r="I15" s="12">
        <f>+E15+G15</f>
        <v>0</v>
      </c>
      <c r="K15" s="23"/>
      <c r="L15" s="23"/>
      <c r="M15" s="9"/>
      <c r="N15" s="109"/>
      <c r="O15" s="110"/>
      <c r="P15" s="109"/>
      <c r="Q15" s="110"/>
      <c r="R15" s="1">
        <f>+N15+P15</f>
        <v>0</v>
      </c>
      <c r="S15" s="12">
        <f>+O15+Q15</f>
        <v>0</v>
      </c>
    </row>
    <row r="16" spans="1:19" ht="14.25">
      <c r="A16" s="23"/>
      <c r="B16" s="23"/>
      <c r="C16" s="9" t="s">
        <v>67</v>
      </c>
      <c r="D16" s="109"/>
      <c r="E16" s="110"/>
      <c r="F16" s="109"/>
      <c r="G16" s="110"/>
      <c r="H16" s="1">
        <f t="shared" ref="H16:H17" si="10">+D16+F16</f>
        <v>0</v>
      </c>
      <c r="I16" s="12">
        <f t="shared" ref="I16:I17" si="11">+E16+G16</f>
        <v>0</v>
      </c>
      <c r="K16" s="23"/>
      <c r="L16" s="23"/>
      <c r="M16" s="9" t="s">
        <v>67</v>
      </c>
      <c r="N16" s="109"/>
      <c r="O16" s="110"/>
      <c r="P16" s="109"/>
      <c r="Q16" s="110"/>
      <c r="R16" s="1">
        <f t="shared" ref="R16:R17" si="12">+N16+P16</f>
        <v>0</v>
      </c>
      <c r="S16" s="12">
        <f t="shared" ref="S16:S17" si="13">+O16+Q16</f>
        <v>0</v>
      </c>
    </row>
    <row r="17" spans="1:19" ht="14.25">
      <c r="A17" s="23"/>
      <c r="B17" s="23"/>
      <c r="C17" s="9" t="s">
        <v>68</v>
      </c>
      <c r="D17" s="109"/>
      <c r="E17" s="110"/>
      <c r="F17" s="109"/>
      <c r="G17" s="110"/>
      <c r="H17" s="1">
        <f t="shared" si="10"/>
        <v>0</v>
      </c>
      <c r="I17" s="12">
        <f t="shared" si="11"/>
        <v>0</v>
      </c>
      <c r="K17" s="23"/>
      <c r="L17" s="23"/>
      <c r="M17" s="9" t="s">
        <v>68</v>
      </c>
      <c r="N17" s="109"/>
      <c r="O17" s="110"/>
      <c r="P17" s="109"/>
      <c r="Q17" s="110"/>
      <c r="R17" s="1">
        <f t="shared" si="12"/>
        <v>0</v>
      </c>
      <c r="S17" s="12">
        <f t="shared" si="13"/>
        <v>0</v>
      </c>
    </row>
    <row r="18" spans="1:19" ht="14.25">
      <c r="A18" s="23"/>
      <c r="B18" s="23"/>
      <c r="C18" s="7" t="s">
        <v>69</v>
      </c>
      <c r="D18" s="7">
        <f>+SUM(D16:D17)</f>
        <v>0</v>
      </c>
      <c r="E18" s="13">
        <f t="shared" ref="E18" si="14">+SUM(E16:E17)</f>
        <v>0</v>
      </c>
      <c r="F18" s="7">
        <f t="shared" ref="F18" si="15">+SUM(F16:F17)</f>
        <v>0</v>
      </c>
      <c r="G18" s="13">
        <f t="shared" ref="G18" si="16">+SUM(G16:G17)</f>
        <v>0</v>
      </c>
      <c r="H18" s="8">
        <f t="shared" ref="H18" si="17">+SUM(H16:H17)</f>
        <v>0</v>
      </c>
      <c r="I18" s="13">
        <f t="shared" ref="I18" si="18">+SUM(I16:I17)</f>
        <v>0</v>
      </c>
      <c r="K18" s="23"/>
      <c r="L18" s="23"/>
      <c r="M18" s="7" t="s">
        <v>69</v>
      </c>
      <c r="N18" s="7">
        <f>+SUM(N16:N17)</f>
        <v>0</v>
      </c>
      <c r="O18" s="13">
        <f t="shared" ref="O18" si="19">+SUM(O16:O17)</f>
        <v>0</v>
      </c>
      <c r="P18" s="7">
        <f t="shared" ref="P18" si="20">+SUM(P16:P17)</f>
        <v>0</v>
      </c>
      <c r="Q18" s="13">
        <f t="shared" ref="Q18" si="21">+SUM(Q16:Q17)</f>
        <v>0</v>
      </c>
      <c r="R18" s="8">
        <f t="shared" ref="R18" si="22">+SUM(R16:R17)</f>
        <v>0</v>
      </c>
      <c r="S18" s="13">
        <f t="shared" ref="S18" si="23">+SUM(S16:S17)</f>
        <v>0</v>
      </c>
    </row>
    <row r="19" spans="1:19" ht="14.25">
      <c r="A19" s="23"/>
      <c r="B19" s="23"/>
      <c r="K19" s="23"/>
      <c r="L19" s="23"/>
      <c r="N19" s="60"/>
      <c r="O19" s="60"/>
      <c r="P19" s="60"/>
      <c r="Q19" s="60"/>
      <c r="R19" s="60"/>
    </row>
    <row r="20" spans="1:19">
      <c r="D20" s="111"/>
      <c r="E20" s="111"/>
      <c r="F20" s="111"/>
      <c r="G20" s="111"/>
      <c r="H20" s="111"/>
      <c r="I20" s="34"/>
      <c r="N20" s="111"/>
      <c r="O20" s="111"/>
      <c r="P20" s="111"/>
      <c r="Q20" s="111"/>
      <c r="R20" s="111"/>
      <c r="S20" s="34"/>
    </row>
    <row r="21" spans="1:19">
      <c r="A21" s="1" t="s">
        <v>77</v>
      </c>
      <c r="K21" s="1" t="s">
        <v>77</v>
      </c>
      <c r="N21" s="60"/>
      <c r="O21" s="60"/>
      <c r="P21" s="60"/>
      <c r="Q21" s="60"/>
      <c r="R21" s="60"/>
    </row>
    <row r="22" spans="1:19">
      <c r="N22" s="60"/>
      <c r="O22" s="60"/>
      <c r="P22" s="60"/>
      <c r="Q22" s="60"/>
      <c r="R22" s="60"/>
    </row>
    <row r="23" spans="1:19">
      <c r="N23" s="60"/>
      <c r="O23" s="60"/>
      <c r="P23" s="60"/>
      <c r="Q23" s="60"/>
      <c r="R23" s="60"/>
    </row>
    <row r="24" spans="1:19" ht="24.75" customHeight="1">
      <c r="A24" s="106" t="e">
        <f>+#REF!</f>
        <v>#REF!</v>
      </c>
      <c r="C24" s="107" t="s">
        <v>70</v>
      </c>
      <c r="D24" s="624" t="s">
        <v>78</v>
      </c>
      <c r="E24" s="625"/>
      <c r="F24" s="626" t="s">
        <v>79</v>
      </c>
      <c r="G24" s="627"/>
      <c r="H24" s="628" t="s">
        <v>4</v>
      </c>
      <c r="I24" s="627"/>
      <c r="K24" s="106" t="e">
        <f>+#REF!</f>
        <v>#REF!</v>
      </c>
      <c r="M24" s="107" t="s">
        <v>70</v>
      </c>
      <c r="N24" s="624" t="s">
        <v>78</v>
      </c>
      <c r="O24" s="625"/>
      <c r="P24" s="626" t="s">
        <v>79</v>
      </c>
      <c r="Q24" s="627"/>
      <c r="R24" s="628" t="s">
        <v>4</v>
      </c>
      <c r="S24" s="627"/>
    </row>
    <row r="25" spans="1:19" ht="14.25">
      <c r="A25" s="23"/>
      <c r="C25" s="108" t="s">
        <v>71</v>
      </c>
      <c r="D25" s="29" t="s">
        <v>74</v>
      </c>
      <c r="E25" s="6" t="s">
        <v>75</v>
      </c>
      <c r="F25" s="5" t="s">
        <v>74</v>
      </c>
      <c r="G25" s="6" t="s">
        <v>75</v>
      </c>
      <c r="H25" s="29" t="s">
        <v>74</v>
      </c>
      <c r="I25" s="6" t="s">
        <v>75</v>
      </c>
      <c r="K25" s="23"/>
      <c r="M25" s="108" t="s">
        <v>71</v>
      </c>
      <c r="N25" s="29" t="s">
        <v>74</v>
      </c>
      <c r="O25" s="6" t="s">
        <v>75</v>
      </c>
      <c r="P25" s="5" t="s">
        <v>74</v>
      </c>
      <c r="Q25" s="6" t="s">
        <v>75</v>
      </c>
      <c r="R25" s="29" t="s">
        <v>74</v>
      </c>
      <c r="S25" s="6" t="s">
        <v>75</v>
      </c>
    </row>
    <row r="26" spans="1:19" ht="14.25">
      <c r="A26" s="23"/>
      <c r="C26" s="9"/>
      <c r="D26" s="109"/>
      <c r="E26" s="110"/>
      <c r="H26" s="1">
        <f>+D26+F26</f>
        <v>0</v>
      </c>
      <c r="I26" s="12">
        <f>+E26+G26</f>
        <v>0</v>
      </c>
      <c r="K26" s="23"/>
      <c r="M26" s="9"/>
      <c r="N26" s="109"/>
      <c r="O26" s="110"/>
      <c r="P26" s="60"/>
      <c r="Q26" s="60"/>
      <c r="R26" s="1">
        <f>+N26+P26</f>
        <v>0</v>
      </c>
      <c r="S26" s="12">
        <f>+O26+Q26</f>
        <v>0</v>
      </c>
    </row>
    <row r="27" spans="1:19" ht="14.25">
      <c r="A27" s="23"/>
      <c r="C27" s="9" t="s">
        <v>67</v>
      </c>
      <c r="D27" s="109"/>
      <c r="E27" s="110"/>
      <c r="H27" s="1">
        <f t="shared" ref="H27:H28" si="24">+D27+F27</f>
        <v>0</v>
      </c>
      <c r="I27" s="12">
        <f t="shared" ref="I27:I28" si="25">+E27+G27</f>
        <v>0</v>
      </c>
      <c r="K27" s="23"/>
      <c r="M27" s="9" t="s">
        <v>67</v>
      </c>
      <c r="N27" s="109"/>
      <c r="O27" s="110"/>
      <c r="P27" s="60"/>
      <c r="Q27" s="60"/>
      <c r="R27" s="1">
        <f t="shared" ref="R27:R28" si="26">+N27+P27</f>
        <v>0</v>
      </c>
      <c r="S27" s="12">
        <f t="shared" ref="S27:S28" si="27">+O27+Q27</f>
        <v>0</v>
      </c>
    </row>
    <row r="28" spans="1:19" ht="14.25">
      <c r="A28" s="23"/>
      <c r="C28" s="9" t="s">
        <v>68</v>
      </c>
      <c r="D28" s="109"/>
      <c r="E28" s="110"/>
      <c r="H28" s="1">
        <f t="shared" si="24"/>
        <v>0</v>
      </c>
      <c r="I28" s="12">
        <f t="shared" si="25"/>
        <v>0</v>
      </c>
      <c r="K28" s="23"/>
      <c r="M28" s="9" t="s">
        <v>68</v>
      </c>
      <c r="N28" s="109"/>
      <c r="O28" s="110"/>
      <c r="P28" s="60"/>
      <c r="Q28" s="60"/>
      <c r="R28" s="1">
        <f t="shared" si="26"/>
        <v>0</v>
      </c>
      <c r="S28" s="12">
        <f t="shared" si="27"/>
        <v>0</v>
      </c>
    </row>
    <row r="29" spans="1:19" ht="14.25">
      <c r="A29" s="23"/>
      <c r="C29" s="7" t="s">
        <v>69</v>
      </c>
      <c r="D29" s="7">
        <f>+SUM(D27:D28)</f>
        <v>0</v>
      </c>
      <c r="E29" s="13">
        <f t="shared" ref="E29" si="28">+SUM(E27:E28)</f>
        <v>0</v>
      </c>
      <c r="F29" s="8">
        <f t="shared" ref="F29" si="29">+SUM(F27:F28)</f>
        <v>0</v>
      </c>
      <c r="G29" s="13">
        <f t="shared" ref="G29" si="30">+SUM(G27:G28)</f>
        <v>0</v>
      </c>
      <c r="H29" s="8">
        <f t="shared" ref="H29" si="31">+SUM(H27:H28)</f>
        <v>0</v>
      </c>
      <c r="I29" s="13">
        <f t="shared" ref="I29" si="32">+SUM(I27:I28)</f>
        <v>0</v>
      </c>
      <c r="K29" s="23"/>
      <c r="M29" s="7" t="s">
        <v>69</v>
      </c>
      <c r="N29" s="7">
        <f>+SUM(N27:N28)</f>
        <v>0</v>
      </c>
      <c r="O29" s="13">
        <f t="shared" ref="O29" si="33">+SUM(O27:O28)</f>
        <v>0</v>
      </c>
      <c r="P29" s="8">
        <f t="shared" ref="P29" si="34">+SUM(P27:P28)</f>
        <v>0</v>
      </c>
      <c r="Q29" s="13">
        <f t="shared" ref="Q29" si="35">+SUM(Q27:Q28)</f>
        <v>0</v>
      </c>
      <c r="R29" s="8">
        <f t="shared" ref="R29" si="36">+SUM(R27:R28)</f>
        <v>0</v>
      </c>
      <c r="S29" s="13">
        <f t="shared" ref="S29" si="37">+SUM(S27:S28)</f>
        <v>0</v>
      </c>
    </row>
    <row r="30" spans="1:19" ht="14.25">
      <c r="A30" s="23"/>
      <c r="K30" s="23"/>
      <c r="N30" s="60"/>
      <c r="O30" s="60"/>
      <c r="P30" s="60"/>
      <c r="Q30" s="60"/>
      <c r="R30" s="60"/>
    </row>
    <row r="31" spans="1:19" ht="14.25">
      <c r="A31" s="106" t="e">
        <f>+#REF!</f>
        <v>#REF!</v>
      </c>
      <c r="C31" s="107" t="s">
        <v>70</v>
      </c>
      <c r="D31" s="624" t="s">
        <v>78</v>
      </c>
      <c r="E31" s="625"/>
      <c r="F31" s="626" t="s">
        <v>79</v>
      </c>
      <c r="G31" s="627"/>
      <c r="H31" s="628" t="s">
        <v>4</v>
      </c>
      <c r="I31" s="627"/>
      <c r="K31" s="106" t="e">
        <f>+#REF!</f>
        <v>#REF!</v>
      </c>
      <c r="M31" s="107" t="s">
        <v>70</v>
      </c>
      <c r="N31" s="624" t="s">
        <v>78</v>
      </c>
      <c r="O31" s="625"/>
      <c r="P31" s="626" t="s">
        <v>79</v>
      </c>
      <c r="Q31" s="627"/>
      <c r="R31" s="628" t="s">
        <v>4</v>
      </c>
      <c r="S31" s="627"/>
    </row>
    <row r="32" spans="1:19" ht="14.25">
      <c r="A32" s="23"/>
      <c r="C32" s="108" t="s">
        <v>71</v>
      </c>
      <c r="D32" s="29" t="s">
        <v>74</v>
      </c>
      <c r="E32" s="6" t="s">
        <v>75</v>
      </c>
      <c r="F32" s="5" t="s">
        <v>74</v>
      </c>
      <c r="G32" s="6" t="s">
        <v>75</v>
      </c>
      <c r="H32" s="29" t="s">
        <v>74</v>
      </c>
      <c r="I32" s="6" t="s">
        <v>75</v>
      </c>
      <c r="K32" s="23"/>
      <c r="M32" s="108" t="s">
        <v>71</v>
      </c>
      <c r="N32" s="29" t="s">
        <v>74</v>
      </c>
      <c r="O32" s="6" t="s">
        <v>75</v>
      </c>
      <c r="P32" s="5" t="s">
        <v>74</v>
      </c>
      <c r="Q32" s="6" t="s">
        <v>75</v>
      </c>
      <c r="R32" s="29" t="s">
        <v>74</v>
      </c>
      <c r="S32" s="6" t="s">
        <v>75</v>
      </c>
    </row>
    <row r="33" spans="1:19" ht="14.25">
      <c r="A33" s="23"/>
      <c r="C33" s="9"/>
      <c r="D33" s="109"/>
      <c r="E33" s="110"/>
      <c r="H33" s="1">
        <f>+D33+F33</f>
        <v>0</v>
      </c>
      <c r="I33" s="12">
        <f>+E33+G33</f>
        <v>0</v>
      </c>
      <c r="K33" s="23"/>
      <c r="M33" s="9"/>
      <c r="N33" s="109"/>
      <c r="O33" s="110"/>
      <c r="P33" s="60"/>
      <c r="Q33" s="60"/>
      <c r="R33" s="1">
        <f>+N33+P33</f>
        <v>0</v>
      </c>
      <c r="S33" s="12">
        <f>+O33+Q33</f>
        <v>0</v>
      </c>
    </row>
    <row r="34" spans="1:19" ht="14.25">
      <c r="A34" s="23"/>
      <c r="C34" s="9" t="s">
        <v>67</v>
      </c>
      <c r="D34" s="109"/>
      <c r="E34" s="110"/>
      <c r="H34" s="1">
        <f t="shared" ref="H34:H35" si="38">+D34+F34</f>
        <v>0</v>
      </c>
      <c r="I34" s="12">
        <f t="shared" ref="I34:I35" si="39">+E34+G34</f>
        <v>0</v>
      </c>
      <c r="K34" s="23"/>
      <c r="M34" s="9" t="s">
        <v>67</v>
      </c>
      <c r="N34" s="109"/>
      <c r="O34" s="110"/>
      <c r="P34" s="60"/>
      <c r="Q34" s="60"/>
      <c r="R34" s="1">
        <f t="shared" ref="R34:R35" si="40">+N34+P34</f>
        <v>0</v>
      </c>
      <c r="S34" s="12">
        <f t="shared" ref="S34:S35" si="41">+O34+Q34</f>
        <v>0</v>
      </c>
    </row>
    <row r="35" spans="1:19" ht="14.25">
      <c r="A35" s="23"/>
      <c r="C35" s="9" t="s">
        <v>68</v>
      </c>
      <c r="D35" s="109"/>
      <c r="E35" s="110"/>
      <c r="H35" s="1">
        <f t="shared" si="38"/>
        <v>0</v>
      </c>
      <c r="I35" s="12">
        <f t="shared" si="39"/>
        <v>0</v>
      </c>
      <c r="K35" s="23"/>
      <c r="M35" s="9" t="s">
        <v>68</v>
      </c>
      <c r="N35" s="109"/>
      <c r="O35" s="110"/>
      <c r="P35" s="60"/>
      <c r="Q35" s="60"/>
      <c r="R35" s="1">
        <f t="shared" si="40"/>
        <v>0</v>
      </c>
      <c r="S35" s="12">
        <f t="shared" si="41"/>
        <v>0</v>
      </c>
    </row>
    <row r="36" spans="1:19" ht="14.25">
      <c r="A36" s="23"/>
      <c r="C36" s="7" t="s">
        <v>69</v>
      </c>
      <c r="D36" s="7">
        <f>+SUM(D34:D35)</f>
        <v>0</v>
      </c>
      <c r="E36" s="13">
        <f t="shared" ref="E36" si="42">+SUM(E34:E35)</f>
        <v>0</v>
      </c>
      <c r="F36" s="8">
        <f t="shared" ref="F36" si="43">+SUM(F34:F35)</f>
        <v>0</v>
      </c>
      <c r="G36" s="13">
        <f t="shared" ref="G36" si="44">+SUM(G34:G35)</f>
        <v>0</v>
      </c>
      <c r="H36" s="8">
        <f t="shared" ref="H36" si="45">+SUM(H34:H35)</f>
        <v>0</v>
      </c>
      <c r="I36" s="13">
        <f t="shared" ref="I36" si="46">+SUM(I34:I35)</f>
        <v>0</v>
      </c>
      <c r="K36" s="23"/>
      <c r="M36" s="7" t="s">
        <v>69</v>
      </c>
      <c r="N36" s="7">
        <f>+SUM(N34:N35)</f>
        <v>0</v>
      </c>
      <c r="O36" s="13">
        <f t="shared" ref="O36" si="47">+SUM(O34:O35)</f>
        <v>0</v>
      </c>
      <c r="P36" s="8">
        <f t="shared" ref="P36" si="48">+SUM(P34:P35)</f>
        <v>0</v>
      </c>
      <c r="Q36" s="13">
        <f t="shared" ref="Q36" si="49">+SUM(Q34:Q35)</f>
        <v>0</v>
      </c>
      <c r="R36" s="8">
        <f t="shared" ref="R36" si="50">+SUM(R34:R35)</f>
        <v>0</v>
      </c>
      <c r="S36" s="13">
        <f t="shared" ref="S36" si="51">+SUM(S34:S35)</f>
        <v>0</v>
      </c>
    </row>
    <row r="37" spans="1:19" ht="14.25">
      <c r="A37" s="23"/>
      <c r="K37" s="23"/>
      <c r="N37" s="60"/>
      <c r="O37" s="60"/>
      <c r="P37" s="60"/>
      <c r="Q37" s="60"/>
      <c r="R37" s="60"/>
    </row>
    <row r="38" spans="1:19">
      <c r="N38" s="60"/>
      <c r="O38" s="60"/>
      <c r="P38" s="60"/>
      <c r="Q38" s="60"/>
      <c r="R38" s="60"/>
    </row>
    <row r="39" spans="1:19">
      <c r="N39" s="60"/>
      <c r="O39" s="60"/>
      <c r="P39" s="60"/>
      <c r="Q39" s="60"/>
      <c r="R39" s="60"/>
    </row>
    <row r="40" spans="1:19">
      <c r="C40" s="112" t="s">
        <v>54</v>
      </c>
      <c r="D40" s="113"/>
      <c r="E40" s="113"/>
      <c r="F40" s="113"/>
      <c r="G40" s="113"/>
      <c r="H40" s="113"/>
      <c r="I40" s="114" t="e">
        <f>+I11+I29-#REF!</f>
        <v>#REF!</v>
      </c>
      <c r="M40" s="112" t="s">
        <v>54</v>
      </c>
      <c r="N40" s="113"/>
      <c r="O40" s="113"/>
      <c r="P40" s="113"/>
      <c r="Q40" s="113"/>
      <c r="R40" s="113"/>
      <c r="S40" s="114" t="e">
        <f>+S11+S29-#REF!</f>
        <v>#REF!</v>
      </c>
    </row>
    <row r="41" spans="1:19">
      <c r="C41" s="3" t="s">
        <v>54</v>
      </c>
      <c r="D41" s="115"/>
      <c r="E41" s="115"/>
      <c r="F41" s="115"/>
      <c r="G41" s="115"/>
      <c r="H41" s="115"/>
      <c r="I41" s="15" t="e">
        <f>+I18+I36-#REF!</f>
        <v>#REF!</v>
      </c>
      <c r="M41" s="3" t="s">
        <v>54</v>
      </c>
      <c r="N41" s="115"/>
      <c r="O41" s="115"/>
      <c r="P41" s="115"/>
      <c r="Q41" s="115"/>
      <c r="R41" s="115"/>
      <c r="S41" s="15" t="e">
        <f>+S18+S36-#REF!</f>
        <v>#REF!</v>
      </c>
    </row>
  </sheetData>
  <sheetProtection password="DF8B" sheet="1" objects="1" scenarios="1"/>
  <mergeCells count="24">
    <mergeCell ref="N24:O24"/>
    <mergeCell ref="P24:Q24"/>
    <mergeCell ref="R24:S24"/>
    <mergeCell ref="N31:O31"/>
    <mergeCell ref="P31:Q31"/>
    <mergeCell ref="R31:S31"/>
    <mergeCell ref="D24:E24"/>
    <mergeCell ref="F24:G24"/>
    <mergeCell ref="H24:I24"/>
    <mergeCell ref="D31:E31"/>
    <mergeCell ref="F31:G31"/>
    <mergeCell ref="H31:I31"/>
    <mergeCell ref="D6:E6"/>
    <mergeCell ref="F6:G6"/>
    <mergeCell ref="H6:I6"/>
    <mergeCell ref="R6:S6"/>
    <mergeCell ref="N13:O13"/>
    <mergeCell ref="P13:Q13"/>
    <mergeCell ref="R13:S13"/>
    <mergeCell ref="N6:O6"/>
    <mergeCell ref="P6:Q6"/>
    <mergeCell ref="D13:E13"/>
    <mergeCell ref="F13:G13"/>
    <mergeCell ref="H13:I13"/>
  </mergeCells>
  <hyperlinks>
    <hyperlink ref="G1" location="'Est Situacion'!A1" display="Volver" xr:uid="{00000000-0004-0000-2500-000000000000}"/>
  </hyperlinks>
  <pageMargins left="0.70866141732283472" right="0.70866141732283472" top="0.74803149606299213" bottom="0.74803149606299213" header="0.31496062992125984" footer="0.31496062992125984"/>
  <pageSetup scale="65" fitToWidth="2" orientation="landscape" r:id="rId1"/>
  <colBreaks count="1" manualBreakCount="1">
    <brk id="10"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Hoja43"/>
  <dimension ref="A1:J74"/>
  <sheetViews>
    <sheetView showGridLines="0" topLeftCell="A34" workbookViewId="0">
      <selection activeCell="H1" sqref="H1"/>
    </sheetView>
  </sheetViews>
  <sheetFormatPr baseColWidth="10" defaultRowHeight="14.25"/>
  <cols>
    <col min="2" max="2" width="29.19921875" customWidth="1"/>
  </cols>
  <sheetData>
    <row r="1" spans="1:10">
      <c r="A1" t="s">
        <v>86</v>
      </c>
      <c r="B1" s="1"/>
      <c r="C1" s="1"/>
      <c r="D1" s="1"/>
      <c r="E1" s="1"/>
      <c r="F1" s="39" t="s">
        <v>120</v>
      </c>
      <c r="G1" s="1"/>
      <c r="H1" s="1"/>
      <c r="I1" s="1"/>
      <c r="J1" s="1"/>
    </row>
    <row r="2" spans="1:10">
      <c r="A2" s="1"/>
      <c r="B2" s="1"/>
      <c r="C2" s="1"/>
      <c r="D2" s="1"/>
      <c r="E2" s="1"/>
      <c r="F2" s="1"/>
      <c r="G2" s="1"/>
      <c r="H2" s="1"/>
      <c r="I2" s="1"/>
      <c r="J2" s="1"/>
    </row>
    <row r="3" spans="1:10">
      <c r="A3" s="1" t="s">
        <v>49</v>
      </c>
      <c r="B3" s="1"/>
      <c r="C3" s="1"/>
      <c r="D3" s="1"/>
      <c r="E3" s="1"/>
      <c r="F3" s="1"/>
      <c r="G3" s="1"/>
      <c r="H3" s="1"/>
      <c r="I3" s="40" t="s">
        <v>143</v>
      </c>
      <c r="J3" s="1"/>
    </row>
    <row r="4" spans="1:10" ht="39.4">
      <c r="A4" s="106" t="e">
        <f>+#REF!</f>
        <v>#REF!</v>
      </c>
      <c r="B4" s="28"/>
      <c r="C4" s="30" t="s">
        <v>92</v>
      </c>
      <c r="D4" s="30" t="s">
        <v>93</v>
      </c>
      <c r="E4" s="30" t="s">
        <v>94</v>
      </c>
      <c r="F4" s="30" t="s">
        <v>95</v>
      </c>
      <c r="G4" s="133" t="s">
        <v>4</v>
      </c>
      <c r="H4" s="116"/>
      <c r="I4" s="116"/>
      <c r="J4" s="1"/>
    </row>
    <row r="5" spans="1:10">
      <c r="A5" s="23"/>
      <c r="B5" s="4"/>
      <c r="C5" s="117" t="s">
        <v>2</v>
      </c>
      <c r="D5" s="117" t="s">
        <v>2</v>
      </c>
      <c r="E5" s="117" t="s">
        <v>2</v>
      </c>
      <c r="F5" s="117" t="s">
        <v>2</v>
      </c>
      <c r="G5" s="118" t="s">
        <v>2</v>
      </c>
      <c r="H5" s="116"/>
      <c r="I5" s="116"/>
      <c r="J5" s="1"/>
    </row>
    <row r="6" spans="1:10">
      <c r="A6" s="23"/>
      <c r="B6" s="2" t="s">
        <v>88</v>
      </c>
      <c r="C6" s="1"/>
      <c r="D6" s="1"/>
      <c r="E6" s="1"/>
      <c r="F6" s="1"/>
      <c r="G6" s="1"/>
      <c r="H6" s="1"/>
      <c r="I6" s="1"/>
      <c r="J6" s="1"/>
    </row>
    <row r="7" spans="1:10">
      <c r="A7" s="23"/>
      <c r="B7" s="1" t="s">
        <v>8</v>
      </c>
      <c r="C7" s="1"/>
      <c r="D7" s="1"/>
      <c r="E7" s="1"/>
      <c r="F7" s="1"/>
      <c r="G7" s="1">
        <f>+SUM(C7:F7)</f>
        <v>0</v>
      </c>
      <c r="H7" s="1"/>
      <c r="I7" s="1"/>
      <c r="J7" s="1"/>
    </row>
    <row r="8" spans="1:10">
      <c r="A8" s="23"/>
      <c r="B8" s="1" t="s">
        <v>9</v>
      </c>
      <c r="C8" s="1"/>
      <c r="D8" s="1"/>
      <c r="E8" s="1"/>
      <c r="F8" s="1"/>
      <c r="G8" s="1">
        <f t="shared" ref="G8:G11" si="0">+SUM(C8:F8)</f>
        <v>0</v>
      </c>
      <c r="H8" s="1"/>
      <c r="I8" s="1"/>
      <c r="J8" s="1"/>
    </row>
    <row r="9" spans="1:10">
      <c r="A9" s="23"/>
      <c r="B9" s="1" t="s">
        <v>87</v>
      </c>
      <c r="C9" s="1"/>
      <c r="D9" s="1"/>
      <c r="E9" s="1"/>
      <c r="F9" s="1"/>
      <c r="G9" s="1">
        <f t="shared" si="0"/>
        <v>0</v>
      </c>
      <c r="H9" s="1"/>
      <c r="I9" s="1"/>
      <c r="J9" s="1"/>
    </row>
    <row r="10" spans="1:10">
      <c r="A10" s="23"/>
      <c r="B10" s="1" t="s">
        <v>90</v>
      </c>
      <c r="C10" s="1"/>
      <c r="D10" s="1"/>
      <c r="E10" s="1"/>
      <c r="F10" s="1"/>
      <c r="G10" s="1">
        <f t="shared" si="0"/>
        <v>0</v>
      </c>
      <c r="H10" s="1"/>
      <c r="I10" s="1"/>
      <c r="J10" s="1"/>
    </row>
    <row r="11" spans="1:10">
      <c r="A11" s="1"/>
      <c r="B11" s="1" t="s">
        <v>91</v>
      </c>
      <c r="C11" s="1"/>
      <c r="D11" s="1"/>
      <c r="E11" s="1"/>
      <c r="F11" s="1"/>
      <c r="G11" s="1">
        <f t="shared" si="0"/>
        <v>0</v>
      </c>
      <c r="H11" s="1"/>
      <c r="I11" s="1"/>
      <c r="J11" s="1"/>
    </row>
    <row r="12" spans="1:10">
      <c r="A12" s="1"/>
      <c r="B12" s="7" t="s">
        <v>53</v>
      </c>
      <c r="C12" s="8">
        <f>+SUM(C7:C11)</f>
        <v>0</v>
      </c>
      <c r="D12" s="8">
        <f t="shared" ref="D12:G12" si="1">+SUM(D7:D11)</f>
        <v>0</v>
      </c>
      <c r="E12" s="8">
        <f t="shared" si="1"/>
        <v>0</v>
      </c>
      <c r="F12" s="8">
        <f t="shared" si="1"/>
        <v>0</v>
      </c>
      <c r="G12" s="13">
        <f t="shared" si="1"/>
        <v>0</v>
      </c>
      <c r="H12" s="1"/>
      <c r="I12" s="1"/>
      <c r="J12" s="1"/>
    </row>
    <row r="13" spans="1:10">
      <c r="A13" s="1"/>
      <c r="B13" s="1"/>
      <c r="C13" s="1"/>
      <c r="D13" s="1"/>
      <c r="E13" s="1"/>
      <c r="F13" s="1"/>
      <c r="G13" s="1"/>
      <c r="H13" s="1"/>
      <c r="I13" s="1"/>
      <c r="J13" s="1"/>
    </row>
    <row r="14" spans="1:10">
      <c r="A14" s="1"/>
      <c r="B14" s="2" t="s">
        <v>89</v>
      </c>
      <c r="C14" s="1" t="s">
        <v>85</v>
      </c>
      <c r="D14" s="1"/>
      <c r="E14" s="1"/>
      <c r="F14" s="1"/>
      <c r="G14" s="1"/>
      <c r="H14" s="1"/>
      <c r="I14" s="1"/>
      <c r="J14" s="1"/>
    </row>
    <row r="15" spans="1:10">
      <c r="A15" s="1"/>
      <c r="B15" s="1" t="s">
        <v>8</v>
      </c>
      <c r="C15" s="1"/>
      <c r="D15" s="1"/>
      <c r="E15" s="1"/>
      <c r="F15" s="1"/>
      <c r="G15" s="1">
        <f>+SUM(C15:F15)</f>
        <v>0</v>
      </c>
      <c r="H15" s="1"/>
      <c r="I15" s="1"/>
      <c r="J15" s="1"/>
    </row>
    <row r="16" spans="1:10">
      <c r="A16" s="1"/>
      <c r="B16" s="1" t="s">
        <v>9</v>
      </c>
      <c r="C16" s="1"/>
      <c r="D16" s="1"/>
      <c r="E16" s="1"/>
      <c r="F16" s="1"/>
      <c r="G16" s="1">
        <f t="shared" ref="G16:G19" si="2">+SUM(C16:F16)</f>
        <v>0</v>
      </c>
      <c r="H16" s="1"/>
      <c r="I16" s="1"/>
      <c r="J16" s="1"/>
    </row>
    <row r="17" spans="1:10">
      <c r="A17" s="1"/>
      <c r="B17" s="1" t="s">
        <v>87</v>
      </c>
      <c r="C17" s="1"/>
      <c r="D17" s="1"/>
      <c r="E17" s="1"/>
      <c r="F17" s="1"/>
      <c r="G17" s="1">
        <f t="shared" si="2"/>
        <v>0</v>
      </c>
      <c r="H17" s="1"/>
      <c r="I17" s="1"/>
      <c r="J17" s="1"/>
    </row>
    <row r="18" spans="1:10">
      <c r="A18" s="1"/>
      <c r="B18" s="1" t="s">
        <v>90</v>
      </c>
      <c r="C18" s="1"/>
      <c r="D18" s="1"/>
      <c r="E18" s="1"/>
      <c r="F18" s="1"/>
      <c r="G18" s="1">
        <f t="shared" si="2"/>
        <v>0</v>
      </c>
      <c r="H18" s="1"/>
      <c r="I18" s="1"/>
      <c r="J18" s="1"/>
    </row>
    <row r="19" spans="1:10">
      <c r="A19" s="1"/>
      <c r="B19" s="1" t="s">
        <v>91</v>
      </c>
      <c r="C19" s="1"/>
      <c r="D19" s="1"/>
      <c r="E19" s="1"/>
      <c r="F19" s="1"/>
      <c r="G19" s="1">
        <f t="shared" si="2"/>
        <v>0</v>
      </c>
      <c r="H19" s="1"/>
      <c r="I19" s="1"/>
      <c r="J19" s="1"/>
    </row>
    <row r="20" spans="1:10">
      <c r="A20" s="1"/>
      <c r="B20" s="7" t="s">
        <v>53</v>
      </c>
      <c r="C20" s="8">
        <f>+SUM(C15:C19)</f>
        <v>0</v>
      </c>
      <c r="D20" s="8">
        <f t="shared" ref="D20:G20" si="3">+SUM(D15:D19)</f>
        <v>0</v>
      </c>
      <c r="E20" s="8">
        <f t="shared" si="3"/>
        <v>0</v>
      </c>
      <c r="F20" s="8">
        <f t="shared" si="3"/>
        <v>0</v>
      </c>
      <c r="G20" s="13">
        <f t="shared" si="3"/>
        <v>0</v>
      </c>
      <c r="H20" s="1"/>
      <c r="I20" s="1"/>
      <c r="J20" s="1"/>
    </row>
    <row r="21" spans="1:10">
      <c r="A21" s="1"/>
      <c r="B21" s="7" t="s">
        <v>45</v>
      </c>
      <c r="C21" s="8">
        <f>+C12+C20</f>
        <v>0</v>
      </c>
      <c r="D21" s="8">
        <f t="shared" ref="D21:G21" si="4">+D12+D20</f>
        <v>0</v>
      </c>
      <c r="E21" s="8">
        <f t="shared" si="4"/>
        <v>0</v>
      </c>
      <c r="F21" s="8">
        <f t="shared" si="4"/>
        <v>0</v>
      </c>
      <c r="G21" s="13">
        <f t="shared" si="4"/>
        <v>0</v>
      </c>
      <c r="H21" s="1"/>
      <c r="I21" s="1"/>
      <c r="J21" s="1"/>
    </row>
    <row r="22" spans="1:10">
      <c r="A22" s="1"/>
      <c r="B22" s="2"/>
      <c r="C22" s="2"/>
      <c r="D22" s="2"/>
      <c r="E22" s="2"/>
      <c r="F22" s="2"/>
      <c r="G22" s="2"/>
      <c r="H22" s="1"/>
      <c r="I22" s="1"/>
      <c r="J22" s="1"/>
    </row>
    <row r="23" spans="1:10">
      <c r="A23" s="1"/>
      <c r="B23" s="3" t="s">
        <v>61</v>
      </c>
      <c r="C23" s="16"/>
      <c r="D23" s="16"/>
      <c r="E23" s="16"/>
      <c r="F23" s="16"/>
      <c r="G23" s="15">
        <f>+G21-'Nº9 Col cred Social'!D18</f>
        <v>0</v>
      </c>
      <c r="H23" s="1"/>
      <c r="I23" s="1"/>
      <c r="J23" s="1"/>
    </row>
    <row r="24" spans="1:10">
      <c r="A24" s="1" t="s">
        <v>52</v>
      </c>
      <c r="B24" s="1"/>
      <c r="C24" s="2"/>
      <c r="D24" s="2"/>
      <c r="E24" s="2"/>
      <c r="F24" s="1"/>
      <c r="G24" s="1"/>
      <c r="H24" s="1"/>
      <c r="I24" s="1"/>
      <c r="J24" s="1"/>
    </row>
    <row r="25" spans="1:10">
      <c r="A25" s="106" t="e">
        <f>+#REF!</f>
        <v>#REF!</v>
      </c>
      <c r="B25" s="1"/>
      <c r="C25" s="1"/>
      <c r="D25" s="1"/>
      <c r="E25" s="1"/>
      <c r="F25" s="1"/>
      <c r="G25" s="1"/>
      <c r="H25" s="1"/>
      <c r="I25" s="1"/>
      <c r="J25" s="1"/>
    </row>
    <row r="26" spans="1:10" ht="39.4">
      <c r="A26" s="23"/>
      <c r="B26" s="28"/>
      <c r="C26" s="30" t="s">
        <v>92</v>
      </c>
      <c r="D26" s="30" t="s">
        <v>93</v>
      </c>
      <c r="E26" s="30" t="s">
        <v>94</v>
      </c>
      <c r="F26" s="30" t="s">
        <v>95</v>
      </c>
      <c r="G26" s="133" t="s">
        <v>4</v>
      </c>
      <c r="H26" s="1"/>
      <c r="I26" s="1"/>
      <c r="J26" s="1"/>
    </row>
    <row r="27" spans="1:10">
      <c r="A27" s="23"/>
      <c r="B27" s="4"/>
      <c r="C27" s="117" t="s">
        <v>2</v>
      </c>
      <c r="D27" s="117" t="s">
        <v>2</v>
      </c>
      <c r="E27" s="117" t="s">
        <v>2</v>
      </c>
      <c r="F27" s="117" t="s">
        <v>2</v>
      </c>
      <c r="G27" s="118" t="s">
        <v>2</v>
      </c>
      <c r="H27" s="1"/>
      <c r="I27" s="1"/>
      <c r="J27" s="1"/>
    </row>
    <row r="28" spans="1:10">
      <c r="A28" s="23"/>
      <c r="B28" s="2" t="s">
        <v>88</v>
      </c>
      <c r="C28" s="1"/>
      <c r="D28" s="1"/>
      <c r="E28" s="1"/>
      <c r="F28" s="1"/>
      <c r="G28" s="1"/>
      <c r="H28" s="1"/>
      <c r="I28" s="1"/>
      <c r="J28" s="1"/>
    </row>
    <row r="29" spans="1:10">
      <c r="A29" s="23"/>
      <c r="B29" s="1" t="s">
        <v>8</v>
      </c>
      <c r="C29" s="1"/>
      <c r="D29" s="1"/>
      <c r="E29" s="1"/>
      <c r="F29" s="1"/>
      <c r="G29" s="1">
        <f>+SUM(C29:F29)</f>
        <v>0</v>
      </c>
      <c r="H29" s="1"/>
      <c r="I29" s="1"/>
      <c r="J29" s="1"/>
    </row>
    <row r="30" spans="1:10">
      <c r="A30" s="23"/>
      <c r="B30" s="1" t="s">
        <v>9</v>
      </c>
      <c r="C30" s="1"/>
      <c r="D30" s="1"/>
      <c r="E30" s="1"/>
      <c r="F30" s="1"/>
      <c r="G30" s="1">
        <f t="shared" ref="G30:G33" si="5">+SUM(C30:F30)</f>
        <v>0</v>
      </c>
      <c r="H30" s="1"/>
      <c r="I30" s="1"/>
      <c r="J30" s="1"/>
    </row>
    <row r="31" spans="1:10">
      <c r="A31" s="23"/>
      <c r="B31" s="1" t="s">
        <v>87</v>
      </c>
      <c r="C31" s="1"/>
      <c r="D31" s="1"/>
      <c r="E31" s="1"/>
      <c r="F31" s="1"/>
      <c r="G31" s="1">
        <f t="shared" si="5"/>
        <v>0</v>
      </c>
      <c r="H31" s="1"/>
      <c r="I31" s="1"/>
      <c r="J31" s="1"/>
    </row>
    <row r="32" spans="1:10">
      <c r="A32" s="1"/>
      <c r="B32" s="1" t="s">
        <v>90</v>
      </c>
      <c r="C32" s="1"/>
      <c r="D32" s="1"/>
      <c r="E32" s="1"/>
      <c r="F32" s="1"/>
      <c r="G32" s="1">
        <f t="shared" si="5"/>
        <v>0</v>
      </c>
      <c r="H32" s="1"/>
      <c r="I32" s="1"/>
      <c r="J32" s="1"/>
    </row>
    <row r="33" spans="1:10">
      <c r="A33" s="1"/>
      <c r="B33" s="1" t="s">
        <v>91</v>
      </c>
      <c r="C33" s="1"/>
      <c r="D33" s="1"/>
      <c r="E33" s="1"/>
      <c r="F33" s="1"/>
      <c r="G33" s="1">
        <f t="shared" si="5"/>
        <v>0</v>
      </c>
      <c r="H33" s="1"/>
      <c r="I33" s="1"/>
      <c r="J33" s="1"/>
    </row>
    <row r="34" spans="1:10">
      <c r="A34" s="1"/>
      <c r="B34" s="7" t="s">
        <v>53</v>
      </c>
      <c r="C34" s="8">
        <f>+SUM(C29:C33)</f>
        <v>0</v>
      </c>
      <c r="D34" s="8">
        <f t="shared" ref="D34:G34" si="6">+SUM(D29:D33)</f>
        <v>0</v>
      </c>
      <c r="E34" s="8">
        <f t="shared" si="6"/>
        <v>0</v>
      </c>
      <c r="F34" s="8">
        <f t="shared" si="6"/>
        <v>0</v>
      </c>
      <c r="G34" s="13">
        <f t="shared" si="6"/>
        <v>0</v>
      </c>
      <c r="H34" s="1"/>
      <c r="I34" s="1"/>
      <c r="J34" s="1"/>
    </row>
    <row r="35" spans="1:10">
      <c r="A35" s="1"/>
      <c r="B35" s="1"/>
      <c r="C35" s="1"/>
      <c r="D35" s="1"/>
      <c r="E35" s="1"/>
      <c r="F35" s="1"/>
      <c r="G35" s="1"/>
      <c r="H35" s="1"/>
      <c r="I35" s="1"/>
      <c r="J35" s="1"/>
    </row>
    <row r="36" spans="1:10">
      <c r="A36" s="1"/>
      <c r="B36" s="2" t="s">
        <v>89</v>
      </c>
      <c r="C36" s="1"/>
      <c r="D36" s="1"/>
      <c r="E36" s="1"/>
      <c r="F36" s="1"/>
      <c r="G36" s="1"/>
      <c r="H36" s="1"/>
      <c r="I36" s="1"/>
      <c r="J36" s="1"/>
    </row>
    <row r="37" spans="1:10">
      <c r="A37" s="1"/>
      <c r="B37" s="1" t="s">
        <v>8</v>
      </c>
      <c r="C37" s="1"/>
      <c r="D37" s="1"/>
      <c r="E37" s="1"/>
      <c r="F37" s="1"/>
      <c r="G37" s="1">
        <f>+SUM(C37:F37)</f>
        <v>0</v>
      </c>
      <c r="H37" s="1"/>
      <c r="I37" s="1"/>
      <c r="J37" s="1"/>
    </row>
    <row r="38" spans="1:10">
      <c r="A38" s="1"/>
      <c r="B38" s="1" t="s">
        <v>9</v>
      </c>
      <c r="C38" s="1"/>
      <c r="D38" s="1"/>
      <c r="E38" s="1"/>
      <c r="F38" s="1"/>
      <c r="G38" s="1">
        <f t="shared" ref="G38:G41" si="7">+SUM(C38:F38)</f>
        <v>0</v>
      </c>
      <c r="H38" s="1"/>
      <c r="I38" s="1"/>
      <c r="J38" s="1"/>
    </row>
    <row r="39" spans="1:10">
      <c r="A39" s="1"/>
      <c r="B39" s="1" t="s">
        <v>87</v>
      </c>
      <c r="C39" s="1"/>
      <c r="D39" s="1"/>
      <c r="E39" s="1"/>
      <c r="F39" s="1"/>
      <c r="G39" s="1">
        <f t="shared" si="7"/>
        <v>0</v>
      </c>
      <c r="H39" s="1"/>
      <c r="I39" s="1"/>
      <c r="J39" s="1"/>
    </row>
    <row r="40" spans="1:10">
      <c r="A40" s="1"/>
      <c r="B40" s="1" t="s">
        <v>90</v>
      </c>
      <c r="C40" s="1"/>
      <c r="D40" s="1"/>
      <c r="E40" s="1"/>
      <c r="F40" s="1"/>
      <c r="G40" s="1">
        <f t="shared" si="7"/>
        <v>0</v>
      </c>
      <c r="H40" s="1"/>
      <c r="I40" s="1"/>
      <c r="J40" s="1"/>
    </row>
    <row r="41" spans="1:10">
      <c r="A41" s="1"/>
      <c r="B41" s="1" t="s">
        <v>91</v>
      </c>
      <c r="C41" s="1"/>
      <c r="D41" s="1"/>
      <c r="E41" s="1"/>
      <c r="F41" s="1"/>
      <c r="G41" s="1">
        <f t="shared" si="7"/>
        <v>0</v>
      </c>
      <c r="H41" s="1"/>
      <c r="I41" s="1"/>
      <c r="J41" s="1"/>
    </row>
    <row r="42" spans="1:10">
      <c r="A42" s="1"/>
      <c r="B42" s="7" t="s">
        <v>53</v>
      </c>
      <c r="C42" s="8">
        <f>+SUM(C37:C41)</f>
        <v>0</v>
      </c>
      <c r="D42" s="8">
        <f t="shared" ref="D42:G42" si="8">+SUM(D37:D41)</f>
        <v>0</v>
      </c>
      <c r="E42" s="8">
        <f t="shared" si="8"/>
        <v>0</v>
      </c>
      <c r="F42" s="8">
        <f t="shared" si="8"/>
        <v>0</v>
      </c>
      <c r="G42" s="13">
        <f t="shared" si="8"/>
        <v>0</v>
      </c>
      <c r="H42" s="1"/>
      <c r="I42" s="1"/>
      <c r="J42" s="1"/>
    </row>
    <row r="43" spans="1:10">
      <c r="A43" s="1"/>
      <c r="B43" s="7" t="s">
        <v>45</v>
      </c>
      <c r="C43" s="8">
        <f>+C34+C42</f>
        <v>0</v>
      </c>
      <c r="D43" s="8">
        <f t="shared" ref="D43:G43" si="9">+D34+D42</f>
        <v>0</v>
      </c>
      <c r="E43" s="8">
        <f t="shared" si="9"/>
        <v>0</v>
      </c>
      <c r="F43" s="8">
        <f t="shared" si="9"/>
        <v>0</v>
      </c>
      <c r="G43" s="13">
        <f t="shared" si="9"/>
        <v>0</v>
      </c>
      <c r="H43" s="1"/>
      <c r="I43" s="1"/>
      <c r="J43" s="1"/>
    </row>
    <row r="44" spans="1:10">
      <c r="A44" s="1"/>
      <c r="B44" s="2"/>
      <c r="C44" s="2"/>
      <c r="D44" s="2"/>
      <c r="E44" s="2"/>
      <c r="F44" s="2"/>
      <c r="G44" s="2"/>
      <c r="H44" s="1"/>
      <c r="I44" s="1"/>
      <c r="J44" s="1"/>
    </row>
    <row r="45" spans="1:10">
      <c r="A45" s="1"/>
      <c r="B45" s="3" t="s">
        <v>61</v>
      </c>
      <c r="C45" s="16"/>
      <c r="D45" s="16"/>
      <c r="E45" s="16"/>
      <c r="F45" s="16"/>
      <c r="G45" s="15">
        <f>+G43-'Nº9 Col cred Social'!G18</f>
        <v>0</v>
      </c>
      <c r="H45" s="1"/>
      <c r="I45" s="1"/>
      <c r="J45" s="1"/>
    </row>
    <row r="46" spans="1:10">
      <c r="A46" s="1"/>
      <c r="B46" s="1"/>
      <c r="C46" s="1"/>
      <c r="D46" s="1"/>
      <c r="E46" s="1"/>
      <c r="F46" s="1"/>
      <c r="G46" s="1"/>
      <c r="H46" s="1"/>
      <c r="I46" s="1"/>
      <c r="J46" s="1"/>
    </row>
    <row r="47" spans="1:10">
      <c r="A47" s="106"/>
      <c r="B47" s="1"/>
      <c r="C47" s="1"/>
      <c r="D47" s="1"/>
      <c r="E47" s="1"/>
      <c r="F47" s="1"/>
      <c r="G47" s="1"/>
      <c r="H47" s="1"/>
      <c r="I47" s="1"/>
      <c r="J47" s="1"/>
    </row>
    <row r="48" spans="1:10">
      <c r="A48" s="1"/>
      <c r="B48" s="1"/>
      <c r="C48" s="116"/>
      <c r="D48" s="116"/>
      <c r="E48" s="116"/>
      <c r="F48" s="116"/>
      <c r="G48" s="116"/>
      <c r="H48" s="1"/>
      <c r="I48" s="1"/>
      <c r="J48" s="1"/>
    </row>
    <row r="49" spans="1:10">
      <c r="A49" s="1"/>
      <c r="B49" s="1"/>
      <c r="C49" s="116"/>
      <c r="D49" s="116"/>
      <c r="E49" s="116"/>
      <c r="F49" s="116"/>
      <c r="G49" s="116"/>
      <c r="H49" s="1"/>
      <c r="I49" s="1"/>
      <c r="J49" s="1"/>
    </row>
    <row r="50" spans="1:10">
      <c r="A50" s="1"/>
      <c r="B50" s="2"/>
      <c r="C50" s="1"/>
      <c r="D50" s="1"/>
      <c r="E50" s="1"/>
      <c r="F50" s="1"/>
      <c r="G50" s="1"/>
      <c r="H50" s="1"/>
      <c r="I50" s="1"/>
      <c r="J50" s="1"/>
    </row>
    <row r="51" spans="1:10">
      <c r="A51" s="1"/>
      <c r="B51" s="1"/>
      <c r="C51" s="1"/>
      <c r="D51" s="1"/>
      <c r="E51" s="1"/>
      <c r="F51" s="1"/>
      <c r="G51" s="1"/>
      <c r="H51" s="1"/>
      <c r="I51" s="1"/>
      <c r="J51" s="1"/>
    </row>
    <row r="52" spans="1:10">
      <c r="A52" s="1"/>
      <c r="B52" s="1"/>
      <c r="C52" s="1"/>
      <c r="D52" s="1"/>
      <c r="E52" s="1"/>
      <c r="F52" s="1"/>
      <c r="G52" s="1"/>
      <c r="H52" s="1"/>
      <c r="I52" s="1"/>
      <c r="J52" s="1"/>
    </row>
    <row r="53" spans="1:10">
      <c r="A53" s="1"/>
      <c r="B53" s="1"/>
      <c r="C53" s="1"/>
      <c r="D53" s="1"/>
      <c r="E53" s="1"/>
      <c r="F53" s="1"/>
      <c r="G53" s="1"/>
      <c r="H53" s="1"/>
      <c r="I53" s="1"/>
      <c r="J53" s="1"/>
    </row>
    <row r="54" spans="1:10">
      <c r="A54" s="1"/>
      <c r="B54" s="1"/>
      <c r="C54" s="1"/>
      <c r="D54" s="1"/>
      <c r="E54" s="1"/>
      <c r="F54" s="1"/>
      <c r="G54" s="1"/>
      <c r="H54" s="1"/>
      <c r="I54" s="1"/>
      <c r="J54" s="1"/>
    </row>
    <row r="55" spans="1:10">
      <c r="A55" s="1"/>
      <c r="B55" s="1"/>
      <c r="C55" s="1"/>
      <c r="D55" s="1"/>
      <c r="E55" s="1"/>
      <c r="F55" s="1"/>
      <c r="G55" s="1"/>
      <c r="H55" s="1"/>
      <c r="I55" s="1"/>
      <c r="J55" s="1"/>
    </row>
    <row r="56" spans="1:10">
      <c r="A56" s="1"/>
      <c r="B56" s="2"/>
      <c r="C56" s="2"/>
      <c r="D56" s="2"/>
      <c r="E56" s="2"/>
      <c r="F56" s="2"/>
      <c r="G56" s="2"/>
      <c r="H56" s="1"/>
      <c r="I56" s="1"/>
      <c r="J56" s="1"/>
    </row>
    <row r="57" spans="1:10">
      <c r="A57" s="1"/>
      <c r="B57" s="1"/>
      <c r="C57" s="1"/>
      <c r="D57" s="1"/>
      <c r="E57" s="1"/>
      <c r="F57" s="1"/>
      <c r="G57" s="1"/>
      <c r="H57" s="1"/>
      <c r="I57" s="1"/>
      <c r="J57" s="1"/>
    </row>
    <row r="58" spans="1:10">
      <c r="A58" s="1"/>
      <c r="B58" s="2"/>
      <c r="C58" s="1"/>
      <c r="D58" s="1"/>
      <c r="E58" s="1"/>
      <c r="F58" s="1"/>
      <c r="G58" s="1"/>
      <c r="H58" s="1"/>
      <c r="I58" s="1"/>
      <c r="J58" s="1"/>
    </row>
    <row r="59" spans="1:10">
      <c r="A59" s="1"/>
      <c r="B59" s="1"/>
      <c r="C59" s="1"/>
      <c r="D59" s="1"/>
      <c r="E59" s="1"/>
      <c r="F59" s="1"/>
      <c r="G59" s="1"/>
      <c r="H59" s="1"/>
      <c r="I59" s="1"/>
      <c r="J59" s="1"/>
    </row>
    <row r="60" spans="1:10">
      <c r="A60" s="1"/>
      <c r="B60" s="1"/>
      <c r="C60" s="1"/>
      <c r="D60" s="1"/>
      <c r="E60" s="1"/>
      <c r="F60" s="1"/>
      <c r="G60" s="1"/>
      <c r="H60" s="1"/>
      <c r="I60" s="1"/>
      <c r="J60" s="1"/>
    </row>
    <row r="61" spans="1:10">
      <c r="A61" s="1"/>
      <c r="B61" s="1"/>
      <c r="C61" s="1"/>
      <c r="D61" s="1"/>
      <c r="E61" s="1"/>
      <c r="F61" s="1"/>
      <c r="G61" s="1"/>
      <c r="H61" s="1"/>
      <c r="I61" s="1"/>
      <c r="J61" s="1"/>
    </row>
    <row r="62" spans="1:10">
      <c r="A62" s="1"/>
      <c r="B62" s="1"/>
      <c r="C62" s="1"/>
      <c r="D62" s="1"/>
      <c r="E62" s="1"/>
      <c r="F62" s="1"/>
      <c r="G62" s="1"/>
      <c r="H62" s="1"/>
      <c r="I62" s="1"/>
      <c r="J62" s="1"/>
    </row>
    <row r="63" spans="1:10">
      <c r="A63" s="1"/>
      <c r="B63" s="1"/>
      <c r="C63" s="1"/>
      <c r="D63" s="1"/>
      <c r="E63" s="1"/>
      <c r="F63" s="1"/>
      <c r="G63" s="1"/>
      <c r="H63" s="1"/>
      <c r="I63" s="1"/>
      <c r="J63" s="1"/>
    </row>
    <row r="64" spans="1:10">
      <c r="A64" s="1"/>
      <c r="B64" s="2"/>
      <c r="C64" s="2"/>
      <c r="D64" s="2"/>
      <c r="E64" s="2"/>
      <c r="F64" s="2"/>
      <c r="G64" s="2"/>
      <c r="H64" s="1"/>
      <c r="I64" s="1"/>
      <c r="J64" s="1"/>
    </row>
    <row r="65" spans="1:10">
      <c r="A65" s="1"/>
      <c r="B65" s="2"/>
      <c r="C65" s="2"/>
      <c r="D65" s="2"/>
      <c r="E65" s="2"/>
      <c r="F65" s="2"/>
      <c r="G65" s="2"/>
      <c r="H65" s="1"/>
      <c r="I65" s="1"/>
      <c r="J65" s="1"/>
    </row>
    <row r="66" spans="1:10">
      <c r="A66" s="1"/>
      <c r="B66" s="1"/>
      <c r="C66" s="1"/>
      <c r="D66" s="1"/>
      <c r="E66" s="1"/>
      <c r="F66" s="1"/>
      <c r="G66" s="1"/>
      <c r="H66" s="1"/>
      <c r="I66" s="1"/>
      <c r="J66" s="1"/>
    </row>
    <row r="67" spans="1:10">
      <c r="A67" s="1"/>
      <c r="B67" s="2"/>
      <c r="C67" s="2"/>
      <c r="D67" s="2"/>
      <c r="E67" s="2"/>
      <c r="F67" s="2"/>
      <c r="G67" s="34"/>
      <c r="H67" s="1"/>
      <c r="I67" s="1"/>
      <c r="J67" s="1"/>
    </row>
    <row r="68" spans="1:10">
      <c r="A68" s="1"/>
      <c r="B68" s="1"/>
      <c r="C68" s="1"/>
      <c r="D68" s="1"/>
      <c r="E68" s="1"/>
      <c r="F68" s="1"/>
      <c r="G68" s="1"/>
      <c r="H68" s="1"/>
      <c r="I68" s="1"/>
      <c r="J68" s="1"/>
    </row>
    <row r="69" spans="1:10">
      <c r="A69" s="1"/>
      <c r="B69" s="1"/>
      <c r="C69" s="1"/>
      <c r="D69" s="1"/>
      <c r="E69" s="1"/>
      <c r="F69" s="1"/>
      <c r="G69" s="1"/>
      <c r="H69" s="1"/>
      <c r="I69" s="1"/>
      <c r="J69" s="1"/>
    </row>
    <row r="70" spans="1:10">
      <c r="A70" s="1"/>
      <c r="B70" s="1"/>
      <c r="C70" s="1"/>
      <c r="D70" s="1"/>
      <c r="E70" s="1"/>
      <c r="F70" s="1"/>
      <c r="G70" s="1"/>
      <c r="H70" s="1"/>
      <c r="I70" s="1"/>
      <c r="J70" s="1"/>
    </row>
    <row r="71" spans="1:10">
      <c r="A71" s="1"/>
      <c r="B71" s="1"/>
      <c r="C71" s="1"/>
      <c r="D71" s="1"/>
      <c r="E71" s="1"/>
      <c r="F71" s="1"/>
      <c r="G71" s="1"/>
      <c r="H71" s="1"/>
      <c r="I71" s="1"/>
      <c r="J71" s="1"/>
    </row>
    <row r="72" spans="1:10">
      <c r="A72" s="1"/>
      <c r="B72" s="1"/>
      <c r="C72" s="1"/>
      <c r="D72" s="1"/>
      <c r="E72" s="1"/>
      <c r="F72" s="1"/>
      <c r="G72" s="1"/>
      <c r="H72" s="1"/>
      <c r="I72" s="1"/>
      <c r="J72" s="1"/>
    </row>
    <row r="73" spans="1:10">
      <c r="A73" s="1"/>
      <c r="B73" s="1"/>
      <c r="C73" s="1"/>
      <c r="D73" s="1"/>
      <c r="E73" s="1"/>
      <c r="F73" s="1"/>
      <c r="G73" s="1"/>
      <c r="H73" s="1"/>
      <c r="I73" s="1"/>
      <c r="J73" s="1"/>
    </row>
    <row r="74" spans="1:10">
      <c r="A74" s="1"/>
      <c r="B74" s="1"/>
      <c r="C74" s="1"/>
      <c r="D74" s="1"/>
      <c r="E74" s="1"/>
      <c r="F74" s="1"/>
      <c r="G74" s="1"/>
      <c r="H74" s="1"/>
      <c r="I74" s="1"/>
      <c r="J74" s="1"/>
    </row>
  </sheetData>
  <sheetProtection password="DF8B" sheet="1" objects="1" scenarios="1"/>
  <hyperlinks>
    <hyperlink ref="F1" location="'Est Situacion'!A1" display="Volver" xr:uid="{00000000-0004-0000-2A00-000000000000}"/>
    <hyperlink ref="I3" location="'Nº9 Col cred Social'!A1" display="IR NOTA CREDITO SOCIAL" xr:uid="{00000000-0004-0000-2A00-000001000000}"/>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Hoja46">
    <tabColor theme="0" tint="-0.34998626667073579"/>
    <pageSetUpPr fitToPage="1"/>
  </sheetPr>
  <dimension ref="A1:H14"/>
  <sheetViews>
    <sheetView showGridLines="0" workbookViewId="0">
      <selection activeCell="K39" sqref="K39"/>
    </sheetView>
  </sheetViews>
  <sheetFormatPr baseColWidth="10" defaultColWidth="11.46484375" defaultRowHeight="13.15"/>
  <cols>
    <col min="1" max="1" width="11.46484375" style="1"/>
    <col min="2" max="2" width="29.796875" style="1" customWidth="1"/>
    <col min="3" max="4" width="11.46484375" style="1"/>
    <col min="5" max="5" width="12.53125" style="1" customWidth="1"/>
    <col min="6" max="16384" width="11.46484375" style="1"/>
  </cols>
  <sheetData>
    <row r="1" spans="1:8" ht="14.25">
      <c r="A1" t="s">
        <v>97</v>
      </c>
      <c r="H1" s="39" t="s">
        <v>120</v>
      </c>
    </row>
    <row r="3" spans="1:8" ht="15" customHeight="1">
      <c r="B3" s="28"/>
      <c r="C3" s="618" t="s">
        <v>7</v>
      </c>
      <c r="D3" s="617"/>
      <c r="E3" s="623"/>
      <c r="F3" s="618" t="s">
        <v>52</v>
      </c>
      <c r="G3" s="617"/>
      <c r="H3" s="623"/>
    </row>
    <row r="4" spans="1:8" ht="15" customHeight="1">
      <c r="B4" s="33"/>
      <c r="C4" s="629" t="e">
        <f>+#REF!</f>
        <v>#REF!</v>
      </c>
      <c r="D4" s="630"/>
      <c r="E4" s="631"/>
      <c r="F4" s="629" t="e">
        <f>+#REF!</f>
        <v>#REF!</v>
      </c>
      <c r="G4" s="630"/>
      <c r="H4" s="631"/>
    </row>
    <row r="5" spans="1:8">
      <c r="B5" s="32" t="s">
        <v>39</v>
      </c>
      <c r="C5" s="32" t="s">
        <v>98</v>
      </c>
      <c r="D5" s="18" t="s">
        <v>99</v>
      </c>
      <c r="E5" s="119" t="s">
        <v>45</v>
      </c>
      <c r="F5" s="32" t="s">
        <v>98</v>
      </c>
      <c r="G5" s="18" t="s">
        <v>99</v>
      </c>
      <c r="H5" s="119" t="s">
        <v>45</v>
      </c>
    </row>
    <row r="6" spans="1:8">
      <c r="B6" s="29"/>
      <c r="C6" s="29" t="s">
        <v>2</v>
      </c>
      <c r="D6" s="5" t="s">
        <v>2</v>
      </c>
      <c r="E6" s="6" t="s">
        <v>2</v>
      </c>
      <c r="F6" s="29" t="s">
        <v>2</v>
      </c>
      <c r="G6" s="5" t="s">
        <v>2</v>
      </c>
      <c r="H6" s="6" t="s">
        <v>2</v>
      </c>
    </row>
    <row r="7" spans="1:8">
      <c r="B7" s="1" t="s">
        <v>8</v>
      </c>
      <c r="C7" s="9"/>
      <c r="E7" s="12">
        <f>+SUM(C7:D7)</f>
        <v>0</v>
      </c>
      <c r="F7" s="9"/>
      <c r="H7" s="12">
        <f>+SUM(F7:G7)</f>
        <v>0</v>
      </c>
    </row>
    <row r="8" spans="1:8">
      <c r="B8" s="1" t="s">
        <v>9</v>
      </c>
      <c r="C8" s="9"/>
      <c r="E8" s="12">
        <f t="shared" ref="E8:E11" si="0">+SUM(C8:D8)</f>
        <v>0</v>
      </c>
      <c r="F8" s="9"/>
      <c r="H8" s="12">
        <f t="shared" ref="H8:H11" si="1">+SUM(F8:G8)</f>
        <v>0</v>
      </c>
    </row>
    <row r="9" spans="1:8">
      <c r="B9" s="1" t="s">
        <v>87</v>
      </c>
      <c r="C9" s="9"/>
      <c r="E9" s="12">
        <f t="shared" si="0"/>
        <v>0</v>
      </c>
      <c r="F9" s="9"/>
      <c r="H9" s="12">
        <f t="shared" si="1"/>
        <v>0</v>
      </c>
    </row>
    <row r="10" spans="1:8">
      <c r="B10" s="1" t="s">
        <v>91</v>
      </c>
      <c r="C10" s="9"/>
      <c r="E10" s="12">
        <f t="shared" si="0"/>
        <v>0</v>
      </c>
      <c r="F10" s="9"/>
      <c r="H10" s="12">
        <f t="shared" si="1"/>
        <v>0</v>
      </c>
    </row>
    <row r="11" spans="1:8">
      <c r="C11" s="9"/>
      <c r="E11" s="12">
        <f t="shared" si="0"/>
        <v>0</v>
      </c>
      <c r="F11" s="9"/>
      <c r="H11" s="12">
        <f t="shared" si="1"/>
        <v>0</v>
      </c>
    </row>
    <row r="12" spans="1:8">
      <c r="B12" s="7" t="s">
        <v>45</v>
      </c>
      <c r="C12" s="7">
        <f>+SUM(C7:C11)</f>
        <v>0</v>
      </c>
      <c r="D12" s="8">
        <f t="shared" ref="D12:E12" si="2">+SUM(D7:D11)</f>
        <v>0</v>
      </c>
      <c r="E12" s="13">
        <f t="shared" si="2"/>
        <v>0</v>
      </c>
      <c r="F12" s="7">
        <f>+SUM(F7:F11)</f>
        <v>0</v>
      </c>
      <c r="G12" s="8">
        <f t="shared" ref="G12" si="3">+SUM(G7:G11)</f>
        <v>0</v>
      </c>
      <c r="H12" s="13">
        <f t="shared" ref="H12" si="4">+SUM(H7:H11)</f>
        <v>0</v>
      </c>
    </row>
    <row r="14" spans="1:8">
      <c r="B14" s="31" t="s">
        <v>54</v>
      </c>
      <c r="C14" s="14"/>
      <c r="D14" s="14"/>
      <c r="E14" s="14" t="e">
        <f>+E12-#REF!</f>
        <v>#REF!</v>
      </c>
      <c r="F14" s="14"/>
      <c r="G14" s="14"/>
      <c r="H14" s="14" t="e">
        <f>+H12-#REF!</f>
        <v>#REF!</v>
      </c>
    </row>
  </sheetData>
  <sheetProtection password="DF8B" sheet="1" objects="1" scenarios="1"/>
  <mergeCells count="4">
    <mergeCell ref="C3:E3"/>
    <mergeCell ref="C4:E4"/>
    <mergeCell ref="F3:H3"/>
    <mergeCell ref="F4:H4"/>
  </mergeCells>
  <hyperlinks>
    <hyperlink ref="H1" location="EºRº!A1" display="Volver" xr:uid="{00000000-0004-0000-2F00-000000000000}"/>
  </hyperlinks>
  <pageMargins left="0.70866141732283472" right="0.70866141732283472" top="0.74803149606299213" bottom="0.74803149606299213" header="0.31496062992125984" footer="0.31496062992125984"/>
  <pageSetup scale="81"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Hoja47">
    <tabColor theme="0" tint="-0.34998626667073579"/>
    <pageSetUpPr fitToPage="1"/>
  </sheetPr>
  <dimension ref="A1:H17"/>
  <sheetViews>
    <sheetView showGridLines="0" workbookViewId="0">
      <selection activeCell="B10" sqref="B10:B14"/>
    </sheetView>
  </sheetViews>
  <sheetFormatPr baseColWidth="10" defaultColWidth="11.46484375" defaultRowHeight="13.15"/>
  <cols>
    <col min="1" max="1" width="11.46484375" style="1"/>
    <col min="2" max="2" width="39.796875" style="1" customWidth="1"/>
    <col min="3" max="16384" width="11.46484375" style="1"/>
  </cols>
  <sheetData>
    <row r="1" spans="1:8" ht="14.25">
      <c r="A1" s="1" t="s">
        <v>100</v>
      </c>
      <c r="H1" s="39" t="s">
        <v>120</v>
      </c>
    </row>
    <row r="5" spans="1:8">
      <c r="B5" s="28"/>
      <c r="C5" s="618" t="s">
        <v>7</v>
      </c>
      <c r="D5" s="617"/>
      <c r="E5" s="623"/>
      <c r="F5" s="618" t="s">
        <v>52</v>
      </c>
      <c r="G5" s="617"/>
      <c r="H5" s="623"/>
    </row>
    <row r="6" spans="1:8">
      <c r="B6" s="33"/>
      <c r="C6" s="629" t="e">
        <f>+#REF!</f>
        <v>#REF!</v>
      </c>
      <c r="D6" s="630"/>
      <c r="E6" s="631"/>
      <c r="F6" s="629" t="e">
        <f>+#REF!</f>
        <v>#REF!</v>
      </c>
      <c r="G6" s="630"/>
      <c r="H6" s="631"/>
    </row>
    <row r="7" spans="1:8">
      <c r="B7" s="32" t="s">
        <v>39</v>
      </c>
      <c r="C7" s="32" t="s">
        <v>98</v>
      </c>
      <c r="D7" s="18" t="s">
        <v>101</v>
      </c>
      <c r="E7" s="119" t="s">
        <v>102</v>
      </c>
      <c r="F7" s="32" t="s">
        <v>98</v>
      </c>
      <c r="G7" s="18" t="s">
        <v>101</v>
      </c>
      <c r="H7" s="119" t="s">
        <v>102</v>
      </c>
    </row>
    <row r="8" spans="1:8">
      <c r="B8" s="4"/>
      <c r="C8" s="29" t="s">
        <v>2</v>
      </c>
      <c r="D8" s="5" t="s">
        <v>2</v>
      </c>
      <c r="E8" s="6" t="s">
        <v>2</v>
      </c>
      <c r="F8" s="29" t="s">
        <v>2</v>
      </c>
      <c r="G8" s="5" t="s">
        <v>2</v>
      </c>
      <c r="H8" s="6" t="s">
        <v>2</v>
      </c>
    </row>
    <row r="9" spans="1:8">
      <c r="C9" s="9"/>
      <c r="E9" s="12">
        <f>+SUM(C9:D9)</f>
        <v>0</v>
      </c>
      <c r="F9" s="9"/>
      <c r="H9" s="12">
        <f>+SUM(F9:G9)</f>
        <v>0</v>
      </c>
    </row>
    <row r="10" spans="1:8">
      <c r="B10" s="1" t="s">
        <v>81</v>
      </c>
      <c r="C10" s="9"/>
      <c r="E10" s="12">
        <f t="shared" ref="E10:E14" si="0">+SUM(C10:D10)</f>
        <v>0</v>
      </c>
      <c r="F10" s="9"/>
      <c r="H10" s="12">
        <f t="shared" ref="H10:H14" si="1">+SUM(F10:G10)</f>
        <v>0</v>
      </c>
    </row>
    <row r="11" spans="1:8">
      <c r="B11" s="1" t="s">
        <v>82</v>
      </c>
      <c r="C11" s="9"/>
      <c r="E11" s="12">
        <f t="shared" si="0"/>
        <v>0</v>
      </c>
      <c r="F11" s="9"/>
      <c r="H11" s="12">
        <f t="shared" si="1"/>
        <v>0</v>
      </c>
    </row>
    <row r="12" spans="1:8">
      <c r="B12" s="1" t="s">
        <v>83</v>
      </c>
      <c r="C12" s="9"/>
      <c r="E12" s="12">
        <f t="shared" si="0"/>
        <v>0</v>
      </c>
      <c r="F12" s="9"/>
      <c r="H12" s="12">
        <f t="shared" si="1"/>
        <v>0</v>
      </c>
    </row>
    <row r="13" spans="1:8">
      <c r="B13" s="1" t="s">
        <v>84</v>
      </c>
      <c r="C13" s="9"/>
      <c r="E13" s="12">
        <f t="shared" si="0"/>
        <v>0</v>
      </c>
      <c r="F13" s="9"/>
      <c r="H13" s="12">
        <f t="shared" si="1"/>
        <v>0</v>
      </c>
    </row>
    <row r="14" spans="1:8">
      <c r="B14" s="1" t="s">
        <v>96</v>
      </c>
      <c r="C14" s="9"/>
      <c r="E14" s="12">
        <f t="shared" si="0"/>
        <v>0</v>
      </c>
      <c r="F14" s="9"/>
      <c r="H14" s="12">
        <f t="shared" si="1"/>
        <v>0</v>
      </c>
    </row>
    <row r="15" spans="1:8">
      <c r="B15" s="7" t="s">
        <v>45</v>
      </c>
      <c r="C15" s="7">
        <f>+SUM(C9:C14)</f>
        <v>0</v>
      </c>
      <c r="D15" s="8">
        <f t="shared" ref="D15:H15" si="2">+SUM(D9:D14)</f>
        <v>0</v>
      </c>
      <c r="E15" s="13">
        <f t="shared" si="2"/>
        <v>0</v>
      </c>
      <c r="F15" s="7">
        <f t="shared" si="2"/>
        <v>0</v>
      </c>
      <c r="G15" s="8">
        <f t="shared" si="2"/>
        <v>0</v>
      </c>
      <c r="H15" s="13">
        <f t="shared" si="2"/>
        <v>0</v>
      </c>
    </row>
    <row r="17" spans="2:8">
      <c r="B17" s="31" t="s">
        <v>54</v>
      </c>
      <c r="C17" s="14"/>
      <c r="D17" s="14"/>
      <c r="E17" s="14" t="e">
        <f>+E15-#REF!</f>
        <v>#REF!</v>
      </c>
      <c r="F17" s="14"/>
      <c r="G17" s="14"/>
      <c r="H17" s="15" t="e">
        <f>+H15-#REF!</f>
        <v>#REF!</v>
      </c>
    </row>
  </sheetData>
  <sheetProtection password="DF8B" sheet="1" objects="1" scenarios="1"/>
  <mergeCells count="4">
    <mergeCell ref="C5:E5"/>
    <mergeCell ref="F5:H5"/>
    <mergeCell ref="C6:E6"/>
    <mergeCell ref="F6:H6"/>
  </mergeCells>
  <hyperlinks>
    <hyperlink ref="H1" location="EºRº!A1" display="Volver" xr:uid="{00000000-0004-0000-3000-000000000000}"/>
  </hyperlinks>
  <pageMargins left="0.70866141732283472" right="0.70866141732283472" top="0.74803149606299213" bottom="0.74803149606299213" header="0.31496062992125984" footer="0.31496062992125984"/>
  <pageSetup scale="75"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Hoja48">
    <tabColor theme="0" tint="-0.34998626667073579"/>
  </sheetPr>
  <dimension ref="A1:E54"/>
  <sheetViews>
    <sheetView showGridLines="0" workbookViewId="0">
      <selection activeCell="K65" sqref="K65"/>
    </sheetView>
  </sheetViews>
  <sheetFormatPr baseColWidth="10" defaultColWidth="11.46484375" defaultRowHeight="11.65"/>
  <cols>
    <col min="1" max="1" width="11.46484375" style="19"/>
    <col min="2" max="2" width="31.19921875" style="19" customWidth="1"/>
    <col min="3" max="4" width="14.796875" style="19" customWidth="1"/>
    <col min="5" max="16384" width="11.46484375" style="19"/>
  </cols>
  <sheetData>
    <row r="1" spans="1:5" ht="14.25" customHeight="1">
      <c r="A1" s="19" t="s">
        <v>103</v>
      </c>
      <c r="E1" s="39" t="s">
        <v>120</v>
      </c>
    </row>
    <row r="3" spans="1:5">
      <c r="A3" s="19" t="s">
        <v>105</v>
      </c>
    </row>
    <row r="4" spans="1:5" ht="15" customHeight="1">
      <c r="B4" s="632" t="s">
        <v>104</v>
      </c>
      <c r="C4" s="46" t="s">
        <v>58</v>
      </c>
      <c r="D4" s="47" t="s">
        <v>59</v>
      </c>
    </row>
    <row r="5" spans="1:5" ht="13.15">
      <c r="B5" s="633"/>
      <c r="C5" s="48" t="e">
        <f>+#REF!</f>
        <v>#REF!</v>
      </c>
      <c r="D5" s="49" t="e">
        <f>+#REF!</f>
        <v>#REF!</v>
      </c>
    </row>
    <row r="6" spans="1:5" ht="13.15">
      <c r="B6" s="634"/>
      <c r="C6" s="5" t="s">
        <v>2</v>
      </c>
      <c r="D6" s="6" t="s">
        <v>2</v>
      </c>
    </row>
    <row r="7" spans="1:5">
      <c r="B7" s="120" t="s">
        <v>13</v>
      </c>
    </row>
    <row r="8" spans="1:5">
      <c r="B8" s="121" t="s">
        <v>128</v>
      </c>
    </row>
    <row r="9" spans="1:5">
      <c r="B9" s="121" t="s">
        <v>129</v>
      </c>
    </row>
    <row r="10" spans="1:5">
      <c r="B10" s="121" t="s">
        <v>130</v>
      </c>
    </row>
    <row r="11" spans="1:5">
      <c r="B11" s="121" t="s">
        <v>96</v>
      </c>
    </row>
    <row r="12" spans="1:5">
      <c r="B12" s="122" t="s">
        <v>57</v>
      </c>
      <c r="C12" s="123">
        <f>+SUM(C7:C11)</f>
        <v>0</v>
      </c>
      <c r="D12" s="123">
        <f>+SUM(D7:D11)</f>
        <v>0</v>
      </c>
    </row>
    <row r="13" spans="1:5">
      <c r="B13" s="120" t="s">
        <v>14</v>
      </c>
    </row>
    <row r="14" spans="1:5">
      <c r="B14" s="121" t="s">
        <v>124</v>
      </c>
    </row>
    <row r="15" spans="1:5">
      <c r="B15" s="121" t="s">
        <v>125</v>
      </c>
    </row>
    <row r="16" spans="1:5">
      <c r="B16" s="121" t="s">
        <v>126</v>
      </c>
    </row>
    <row r="17" spans="1:4">
      <c r="B17" s="121" t="s">
        <v>127</v>
      </c>
    </row>
    <row r="18" spans="1:4">
      <c r="B18" s="121" t="s">
        <v>96</v>
      </c>
    </row>
    <row r="20" spans="1:4">
      <c r="B20" s="122" t="s">
        <v>57</v>
      </c>
      <c r="C20" s="123">
        <f>+SUM(C17:C19)</f>
        <v>0</v>
      </c>
      <c r="D20" s="123">
        <f>+SUM(D17:D19)</f>
        <v>0</v>
      </c>
    </row>
    <row r="21" spans="1:4">
      <c r="B21" s="25" t="s">
        <v>4</v>
      </c>
      <c r="C21" s="101">
        <f>+C12+C20</f>
        <v>0</v>
      </c>
      <c r="D21" s="101">
        <f>+D12+D20</f>
        <v>0</v>
      </c>
    </row>
    <row r="23" spans="1:4">
      <c r="B23" s="31" t="s">
        <v>54</v>
      </c>
      <c r="C23" s="103" t="e">
        <f>+C21-#REF!</f>
        <v>#REF!</v>
      </c>
      <c r="D23" s="103" t="e">
        <f>+D21-#REF!</f>
        <v>#REF!</v>
      </c>
    </row>
    <row r="25" spans="1:4">
      <c r="A25" s="19" t="s">
        <v>106</v>
      </c>
    </row>
    <row r="27" spans="1:4" ht="13.15">
      <c r="B27" s="632" t="s">
        <v>104</v>
      </c>
      <c r="C27" s="46" t="s">
        <v>58</v>
      </c>
      <c r="D27" s="47" t="s">
        <v>59</v>
      </c>
    </row>
    <row r="28" spans="1:4" ht="13.15">
      <c r="B28" s="633"/>
      <c r="C28" s="48" t="e">
        <f>+#REF!</f>
        <v>#REF!</v>
      </c>
      <c r="D28" s="49" t="e">
        <f>+#REF!</f>
        <v>#REF!</v>
      </c>
    </row>
    <row r="29" spans="1:4" ht="13.15">
      <c r="B29" s="634"/>
      <c r="C29" s="5" t="s">
        <v>2</v>
      </c>
      <c r="D29" s="6" t="s">
        <v>2</v>
      </c>
    </row>
    <row r="30" spans="1:4">
      <c r="B30" s="120" t="s">
        <v>13</v>
      </c>
    </row>
    <row r="31" spans="1:4">
      <c r="B31" s="19" t="s">
        <v>131</v>
      </c>
    </row>
    <row r="32" spans="1:4">
      <c r="B32" s="19" t="s">
        <v>132</v>
      </c>
    </row>
    <row r="33" spans="2:4">
      <c r="B33" s="19" t="s">
        <v>133</v>
      </c>
    </row>
    <row r="34" spans="2:4">
      <c r="B34" s="19" t="s">
        <v>134</v>
      </c>
    </row>
    <row r="35" spans="2:4">
      <c r="B35" s="19" t="s">
        <v>135</v>
      </c>
    </row>
    <row r="36" spans="2:4">
      <c r="B36" s="19" t="s">
        <v>128</v>
      </c>
    </row>
    <row r="37" spans="2:4">
      <c r="B37" s="19" t="s">
        <v>5</v>
      </c>
    </row>
    <row r="38" spans="2:4">
      <c r="B38" s="19" t="s">
        <v>129</v>
      </c>
    </row>
    <row r="39" spans="2:4">
      <c r="B39" s="121" t="s">
        <v>96</v>
      </c>
    </row>
    <row r="40" spans="2:4">
      <c r="B40" s="122" t="s">
        <v>57</v>
      </c>
      <c r="C40" s="123">
        <f>+SUM(C30:C39)</f>
        <v>0</v>
      </c>
      <c r="D40" s="123">
        <f>+SUM(D30:D39)</f>
        <v>0</v>
      </c>
    </row>
    <row r="41" spans="2:4">
      <c r="B41" s="120" t="s">
        <v>14</v>
      </c>
    </row>
    <row r="42" spans="2:4">
      <c r="B42" s="19" t="s">
        <v>136</v>
      </c>
    </row>
    <row r="43" spans="2:4">
      <c r="B43" s="19" t="s">
        <v>135</v>
      </c>
    </row>
    <row r="44" spans="2:4">
      <c r="B44" s="19" t="s">
        <v>137</v>
      </c>
    </row>
    <row r="45" spans="2:4">
      <c r="B45" s="19" t="s">
        <v>124</v>
      </c>
    </row>
    <row r="46" spans="2:4">
      <c r="B46" s="19" t="s">
        <v>138</v>
      </c>
    </row>
    <row r="47" spans="2:4">
      <c r="B47" s="19" t="s">
        <v>125</v>
      </c>
    </row>
    <row r="48" spans="2:4">
      <c r="B48" s="19" t="s">
        <v>127</v>
      </c>
    </row>
    <row r="49" spans="2:4">
      <c r="B49" s="19" t="s">
        <v>126</v>
      </c>
    </row>
    <row r="50" spans="2:4">
      <c r="B50" s="121" t="s">
        <v>96</v>
      </c>
    </row>
    <row r="51" spans="2:4">
      <c r="B51" s="122" t="s">
        <v>57</v>
      </c>
      <c r="C51" s="123">
        <f>+SUM(C41:C50)</f>
        <v>0</v>
      </c>
      <c r="D51" s="123">
        <f t="shared" ref="D51" si="0">+SUM(D41:D50)</f>
        <v>0</v>
      </c>
    </row>
    <row r="52" spans="2:4">
      <c r="B52" s="25" t="s">
        <v>4</v>
      </c>
      <c r="C52" s="101">
        <f>+C40+C51</f>
        <v>0</v>
      </c>
      <c r="D52" s="101">
        <f>+D40+D51</f>
        <v>0</v>
      </c>
    </row>
    <row r="54" spans="2:4">
      <c r="B54" s="31" t="s">
        <v>54</v>
      </c>
      <c r="C54" s="103" t="e">
        <f>+C52-#REF!</f>
        <v>#REF!</v>
      </c>
      <c r="D54" s="103" t="e">
        <f>+D52-#REF!</f>
        <v>#REF!</v>
      </c>
    </row>
  </sheetData>
  <sheetProtection password="DF8B" sheet="1" objects="1" scenarios="1"/>
  <mergeCells count="2">
    <mergeCell ref="B4:B6"/>
    <mergeCell ref="B27:B29"/>
  </mergeCells>
  <hyperlinks>
    <hyperlink ref="E1" location="EºRº!A1" display="Volver" xr:uid="{00000000-0004-0000-3100-000000000000}"/>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Hoja49">
    <tabColor theme="0" tint="-0.34998626667073579"/>
  </sheetPr>
  <dimension ref="A1:F35"/>
  <sheetViews>
    <sheetView showGridLines="0" workbookViewId="0">
      <selection activeCell="K38" sqref="K38"/>
    </sheetView>
  </sheetViews>
  <sheetFormatPr baseColWidth="10" defaultColWidth="11.46484375" defaultRowHeight="13.15"/>
  <cols>
    <col min="1" max="1" width="11.46484375" style="1"/>
    <col min="2" max="2" width="32.796875" style="1" customWidth="1"/>
    <col min="3" max="6" width="13" style="1" customWidth="1"/>
    <col min="7" max="16384" width="11.46484375" style="1"/>
  </cols>
  <sheetData>
    <row r="1" spans="1:6" ht="14.25">
      <c r="A1" t="s">
        <v>107</v>
      </c>
      <c r="F1" s="39" t="s">
        <v>120</v>
      </c>
    </row>
    <row r="4" spans="1:6">
      <c r="A4" s="1" t="s">
        <v>105</v>
      </c>
    </row>
    <row r="6" spans="1:6">
      <c r="B6" s="107"/>
      <c r="C6" s="617" t="s">
        <v>58</v>
      </c>
      <c r="D6" s="617"/>
      <c r="E6" s="617" t="s">
        <v>59</v>
      </c>
      <c r="F6" s="623"/>
    </row>
    <row r="7" spans="1:6">
      <c r="B7" s="124"/>
      <c r="C7" s="630" t="e">
        <f>+#REF!</f>
        <v>#REF!</v>
      </c>
      <c r="D7" s="630"/>
      <c r="E7" s="631" t="e">
        <f>+#REF!</f>
        <v>#REF!</v>
      </c>
      <c r="F7" s="631"/>
    </row>
    <row r="8" spans="1:6" ht="26.25">
      <c r="B8" s="108" t="s">
        <v>39</v>
      </c>
      <c r="C8" s="125" t="s">
        <v>108</v>
      </c>
      <c r="D8" s="5" t="s">
        <v>2</v>
      </c>
      <c r="E8" s="125" t="s">
        <v>108</v>
      </c>
      <c r="F8" s="6" t="s">
        <v>2</v>
      </c>
    </row>
    <row r="9" spans="1:6">
      <c r="B9" s="1" t="s">
        <v>139</v>
      </c>
    </row>
    <row r="10" spans="1:6">
      <c r="B10" s="1" t="s">
        <v>140</v>
      </c>
    </row>
    <row r="11" spans="1:6">
      <c r="B11" s="1" t="s">
        <v>146</v>
      </c>
    </row>
    <row r="12" spans="1:6">
      <c r="B12" s="1" t="s">
        <v>147</v>
      </c>
    </row>
    <row r="13" spans="1:6">
      <c r="B13" s="1" t="s">
        <v>148</v>
      </c>
    </row>
    <row r="14" spans="1:6">
      <c r="B14" s="1" t="s">
        <v>96</v>
      </c>
    </row>
    <row r="15" spans="1:6">
      <c r="B15" s="1" t="s">
        <v>96</v>
      </c>
    </row>
    <row r="16" spans="1:6">
      <c r="B16" s="1" t="s">
        <v>141</v>
      </c>
    </row>
    <row r="17" spans="1:6">
      <c r="B17" s="7" t="s">
        <v>4</v>
      </c>
      <c r="C17" s="8"/>
      <c r="D17" s="8">
        <f>+SUM(D9:D16)</f>
        <v>0</v>
      </c>
      <c r="E17" s="8"/>
      <c r="F17" s="8">
        <f>+SUM(F9:F16)</f>
        <v>0</v>
      </c>
    </row>
    <row r="19" spans="1:6">
      <c r="B19" s="31" t="s">
        <v>54</v>
      </c>
      <c r="C19" s="11"/>
      <c r="D19" s="103" t="e">
        <f>+D17-#REF!</f>
        <v>#REF!</v>
      </c>
      <c r="E19" s="11"/>
      <c r="F19" s="104" t="e">
        <f>+F17-#REF!</f>
        <v>#REF!</v>
      </c>
    </row>
    <row r="22" spans="1:6">
      <c r="A22" s="1" t="s">
        <v>109</v>
      </c>
    </row>
    <row r="23" spans="1:6">
      <c r="B23" s="107"/>
      <c r="C23" s="617" t="s">
        <v>58</v>
      </c>
      <c r="D23" s="617"/>
      <c r="E23" s="617" t="s">
        <v>59</v>
      </c>
      <c r="F23" s="623"/>
    </row>
    <row r="24" spans="1:6">
      <c r="B24" s="124"/>
      <c r="C24" s="630" t="e">
        <f>+#REF!</f>
        <v>#REF!</v>
      </c>
      <c r="D24" s="630"/>
      <c r="E24" s="631" t="e">
        <f>+#REF!</f>
        <v>#REF!</v>
      </c>
      <c r="F24" s="631"/>
    </row>
    <row r="25" spans="1:6" ht="26.25">
      <c r="B25" s="108" t="s">
        <v>39</v>
      </c>
      <c r="C25" s="125" t="s">
        <v>108</v>
      </c>
      <c r="D25" s="5" t="s">
        <v>2</v>
      </c>
      <c r="E25" s="125" t="s">
        <v>108</v>
      </c>
      <c r="F25" s="6" t="s">
        <v>2</v>
      </c>
    </row>
    <row r="33" spans="2:6">
      <c r="B33" s="7" t="s">
        <v>4</v>
      </c>
      <c r="C33" s="8"/>
      <c r="D33" s="8">
        <f>+SUM(D26:D32)</f>
        <v>0</v>
      </c>
      <c r="E33" s="8"/>
      <c r="F33" s="8">
        <f>+SUM(F26:F32)</f>
        <v>0</v>
      </c>
    </row>
    <row r="35" spans="2:6">
      <c r="B35" s="31" t="s">
        <v>54</v>
      </c>
      <c r="C35" s="11"/>
      <c r="D35" s="103" t="e">
        <f>+D33-#REF!</f>
        <v>#REF!</v>
      </c>
      <c r="E35" s="11"/>
      <c r="F35" s="104" t="e">
        <f>+F33-#REF!</f>
        <v>#REF!</v>
      </c>
    </row>
  </sheetData>
  <sheetProtection password="DF8B" sheet="1" objects="1" scenarios="1"/>
  <mergeCells count="8">
    <mergeCell ref="C24:D24"/>
    <mergeCell ref="E24:F24"/>
    <mergeCell ref="C6:D6"/>
    <mergeCell ref="C7:D7"/>
    <mergeCell ref="E6:F6"/>
    <mergeCell ref="E7:F7"/>
    <mergeCell ref="C23:D23"/>
    <mergeCell ref="E23:F23"/>
  </mergeCells>
  <hyperlinks>
    <hyperlink ref="F1" location="EºRº!A1" display="Volver" xr:uid="{00000000-0004-0000-32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93AA7-53F6-46ED-BC7C-FF389E8B8963}">
  <sheetPr>
    <pageSetUpPr fitToPage="1"/>
  </sheetPr>
  <dimension ref="B1:T207"/>
  <sheetViews>
    <sheetView zoomScale="80" zoomScaleNormal="80" workbookViewId="0">
      <selection activeCell="J8" sqref="A8:J9"/>
    </sheetView>
  </sheetViews>
  <sheetFormatPr baseColWidth="10" defaultColWidth="10.86328125" defaultRowHeight="12.75"/>
  <cols>
    <col min="1" max="1" width="5.796875" style="137" customWidth="1"/>
    <col min="2" max="2" width="56.53125" style="137" customWidth="1"/>
    <col min="3" max="3" width="8.53125" style="207" customWidth="1"/>
    <col min="4" max="4" width="16.1328125" style="137" bestFit="1" customWidth="1"/>
    <col min="5" max="5" width="15.6640625" style="138" customWidth="1"/>
    <col min="6" max="6" width="16.6640625" style="138" bestFit="1" customWidth="1"/>
    <col min="7" max="7" width="10.86328125" style="138"/>
    <col min="8" max="8" width="49.19921875" style="137" customWidth="1"/>
    <col min="9" max="9" width="9.86328125" style="137" customWidth="1"/>
    <col min="10" max="10" width="16.1328125" style="137" bestFit="1" customWidth="1"/>
    <col min="11" max="11" width="15.6640625" style="138" customWidth="1"/>
    <col min="12" max="12" width="15.6640625" style="137" customWidth="1"/>
    <col min="13" max="13" width="5.796875" style="137" customWidth="1"/>
    <col min="14" max="17" width="10.86328125" style="137"/>
    <col min="18" max="18" width="14.46484375" style="137" bestFit="1" customWidth="1"/>
    <col min="19" max="20" width="12.86328125" style="137" bestFit="1" customWidth="1"/>
    <col min="21" max="16384" width="10.86328125" style="137"/>
  </cols>
  <sheetData>
    <row r="1" spans="2:12">
      <c r="B1" s="136" t="s">
        <v>223</v>
      </c>
      <c r="C1" s="206" t="s">
        <v>164</v>
      </c>
    </row>
    <row r="2" spans="2:12">
      <c r="B2" s="136" t="s">
        <v>397</v>
      </c>
      <c r="C2" s="206"/>
    </row>
    <row r="3" spans="2:12">
      <c r="B3" s="136" t="s">
        <v>163</v>
      </c>
      <c r="C3" s="206"/>
    </row>
    <row r="4" spans="2:12">
      <c r="B4" s="136" t="s">
        <v>514</v>
      </c>
      <c r="C4" s="206"/>
    </row>
    <row r="5" spans="2:12" ht="13.15" thickBot="1"/>
    <row r="6" spans="2:12" ht="14.25" customHeight="1">
      <c r="B6" s="139"/>
      <c r="C6" s="208"/>
      <c r="D6" s="230" t="s">
        <v>365</v>
      </c>
      <c r="E6" s="639" t="s">
        <v>513</v>
      </c>
      <c r="F6" s="334" t="s">
        <v>364</v>
      </c>
      <c r="H6" s="139"/>
      <c r="I6" s="141"/>
      <c r="J6" s="230" t="s">
        <v>365</v>
      </c>
      <c r="K6" s="639" t="s">
        <v>513</v>
      </c>
      <c r="L6" s="334" t="s">
        <v>364</v>
      </c>
    </row>
    <row r="7" spans="2:12">
      <c r="B7" s="142" t="s">
        <v>165</v>
      </c>
      <c r="C7" s="142" t="s">
        <v>224</v>
      </c>
      <c r="D7" s="142" t="s">
        <v>402</v>
      </c>
      <c r="E7" s="638"/>
      <c r="F7" s="142" t="s">
        <v>516</v>
      </c>
      <c r="H7" s="142" t="s">
        <v>165</v>
      </c>
      <c r="I7" s="144" t="s">
        <v>224</v>
      </c>
      <c r="J7" s="142" t="s">
        <v>402</v>
      </c>
      <c r="K7" s="638"/>
      <c r="L7" s="142" t="s">
        <v>516</v>
      </c>
    </row>
    <row r="8" spans="2:12" ht="13.15" thickBot="1">
      <c r="B8" s="145"/>
      <c r="C8" s="209"/>
      <c r="D8" s="145"/>
      <c r="E8" s="146"/>
      <c r="F8" s="146"/>
      <c r="H8" s="145"/>
      <c r="I8" s="147"/>
      <c r="J8" s="145"/>
      <c r="K8" s="146"/>
      <c r="L8" s="148"/>
    </row>
    <row r="9" spans="2:12">
      <c r="B9" s="149"/>
      <c r="C9" s="210"/>
      <c r="D9" s="149"/>
      <c r="E9" s="150"/>
      <c r="F9" s="150"/>
      <c r="H9" s="149"/>
      <c r="I9" s="151"/>
      <c r="J9" s="149"/>
      <c r="K9" s="150"/>
      <c r="L9" s="152"/>
    </row>
    <row r="10" spans="2:12">
      <c r="B10" s="153" t="s">
        <v>166</v>
      </c>
      <c r="C10" s="211"/>
      <c r="D10" s="154"/>
      <c r="E10" s="155"/>
      <c r="F10" s="155"/>
      <c r="H10" s="153" t="s">
        <v>184</v>
      </c>
      <c r="I10" s="156"/>
      <c r="J10" s="153"/>
      <c r="K10" s="150"/>
      <c r="L10" s="157"/>
    </row>
    <row r="11" spans="2:12">
      <c r="B11" s="158"/>
      <c r="C11" s="210"/>
      <c r="D11" s="149"/>
      <c r="E11" s="150"/>
      <c r="F11" s="150"/>
      <c r="H11" s="158"/>
      <c r="I11" s="151"/>
      <c r="J11" s="149"/>
      <c r="K11" s="150"/>
      <c r="L11" s="152"/>
    </row>
    <row r="12" spans="2:12">
      <c r="B12" s="153" t="s">
        <v>167</v>
      </c>
      <c r="C12" s="211"/>
      <c r="D12" s="154"/>
      <c r="E12" s="155"/>
      <c r="F12" s="155"/>
      <c r="H12" s="153" t="s">
        <v>185</v>
      </c>
      <c r="I12" s="156"/>
      <c r="J12" s="153"/>
      <c r="K12" s="150"/>
      <c r="L12" s="157"/>
    </row>
    <row r="13" spans="2:12">
      <c r="B13" s="158"/>
      <c r="C13" s="210"/>
      <c r="D13" s="149"/>
      <c r="E13" s="150"/>
      <c r="F13" s="150"/>
      <c r="H13" s="158"/>
      <c r="I13" s="151"/>
      <c r="J13" s="149"/>
      <c r="K13" s="150"/>
      <c r="L13" s="152"/>
    </row>
    <row r="14" spans="2:12">
      <c r="B14" s="159" t="str">
        <f>+'Bce 8 Columnas'!B7</f>
        <v xml:space="preserve">1-1-01-001 Caja </v>
      </c>
      <c r="C14" s="212">
        <v>1</v>
      </c>
      <c r="D14" s="160">
        <f>+'Bce 8 Columnas'!C7</f>
        <v>50000000</v>
      </c>
      <c r="E14" s="155"/>
      <c r="F14" s="155">
        <f>+D14+E14</f>
        <v>50000000</v>
      </c>
      <c r="H14" s="159" t="str">
        <f>+'Bce 8 Columnas'!B72</f>
        <v>2-1-01-001 Préstamos bancarios</v>
      </c>
      <c r="I14" s="161"/>
      <c r="J14" s="162">
        <f>+'Bce 8 Columnas'!D72</f>
        <v>420000000</v>
      </c>
      <c r="K14" s="150"/>
      <c r="L14" s="163">
        <f>+J14+K14</f>
        <v>420000000</v>
      </c>
    </row>
    <row r="15" spans="2:12">
      <c r="B15" s="159" t="str">
        <f>+'Bce 8 Columnas'!B8</f>
        <v>1-1-01-002 Caja Moneda Extranjera</v>
      </c>
      <c r="C15" s="212"/>
      <c r="D15" s="160">
        <f>+'Bce 8 Columnas'!C8</f>
        <v>60000000</v>
      </c>
      <c r="E15" s="155"/>
      <c r="F15" s="155">
        <f t="shared" ref="F15:F21" si="0">+D15+E15</f>
        <v>60000000</v>
      </c>
      <c r="H15" s="159" t="str">
        <f>+'Bce 8 Columnas'!B73</f>
        <v>2-1-01-002 L.C. Operacional Banco Santander</v>
      </c>
      <c r="I15" s="261"/>
      <c r="J15" s="162">
        <f>+'Bce 8 Columnas'!D73</f>
        <v>40000000</v>
      </c>
      <c r="K15" s="150"/>
      <c r="L15" s="163">
        <f t="shared" ref="L15" si="1">+J15+K15</f>
        <v>40000000</v>
      </c>
    </row>
    <row r="16" spans="2:12">
      <c r="B16" s="159" t="str">
        <f>+'Bce 8 Columnas'!B9</f>
        <v>1-1-01-003 Fondo Fijo</v>
      </c>
      <c r="C16" s="212">
        <v>2</v>
      </c>
      <c r="D16" s="160">
        <f>+'Bce 8 Columnas'!C9</f>
        <v>1000000</v>
      </c>
      <c r="E16" s="155"/>
      <c r="F16" s="155">
        <f t="shared" si="0"/>
        <v>1000000</v>
      </c>
      <c r="H16" s="159" t="str">
        <f>+'Bce 8 Columnas'!B74</f>
        <v>2-1-01-003 Obligación Banco Santander</v>
      </c>
      <c r="I16" s="161"/>
      <c r="J16" s="162">
        <f>+'Bce 8 Columnas'!D74</f>
        <v>120000000</v>
      </c>
      <c r="K16" s="150"/>
      <c r="L16" s="163">
        <f>+J16+K16</f>
        <v>120000000</v>
      </c>
    </row>
    <row r="17" spans="2:12">
      <c r="B17" s="159" t="str">
        <f>+'Bce 8 Columnas'!B10</f>
        <v>1-1-03-002 Banco Santander</v>
      </c>
      <c r="C17" s="212"/>
      <c r="D17" s="160">
        <f>+'Bce 8 Columnas'!C10</f>
        <v>40000000</v>
      </c>
      <c r="E17" s="155"/>
      <c r="F17" s="155">
        <f t="shared" si="0"/>
        <v>40000000</v>
      </c>
      <c r="H17" s="159" t="str">
        <f>+'Bce 8 Columnas'!B75</f>
        <v>2-1-01-004 Obligaciones por leasing</v>
      </c>
      <c r="I17" s="161"/>
      <c r="J17" s="162">
        <f>+'Bce 8 Columnas'!D75</f>
        <v>495763743</v>
      </c>
      <c r="K17" s="150"/>
      <c r="L17" s="163">
        <f>+J17+K17</f>
        <v>495763743</v>
      </c>
    </row>
    <row r="18" spans="2:12" ht="13.15" thickBot="1">
      <c r="B18" s="159" t="str">
        <f>+'Bce 8 Columnas'!B11</f>
        <v>1-1-03-002 Banco Chile moneda Extranjera</v>
      </c>
      <c r="C18" s="212"/>
      <c r="D18" s="160">
        <f>+'Bce 8 Columnas'!C11</f>
        <v>50000000</v>
      </c>
      <c r="E18" s="155"/>
      <c r="F18" s="155">
        <f t="shared" si="0"/>
        <v>50000000</v>
      </c>
      <c r="H18" s="159" t="str">
        <f>+'Bce 8 Columnas'!B76</f>
        <v>2-1-01-005 Intereses Diferidos por Leasing</v>
      </c>
      <c r="I18" s="161"/>
      <c r="J18" s="162">
        <f>-'Bce 8 Columnas'!C76</f>
        <v>-143568000</v>
      </c>
      <c r="K18" s="150"/>
      <c r="L18" s="163">
        <f>+J18+K18</f>
        <v>-143568000</v>
      </c>
    </row>
    <row r="19" spans="2:12">
      <c r="B19" s="159" t="str">
        <f>+'Bce 8 Columnas'!B12</f>
        <v>1-1-03-006 Banco Estado</v>
      </c>
      <c r="C19" s="212">
        <v>1</v>
      </c>
      <c r="D19" s="160">
        <f>+'Bce 8 Columnas'!C12</f>
        <v>10000000</v>
      </c>
      <c r="E19" s="155"/>
      <c r="F19" s="155">
        <f t="shared" si="0"/>
        <v>10000000</v>
      </c>
      <c r="H19" s="153" t="s">
        <v>186</v>
      </c>
      <c r="I19" s="156"/>
      <c r="J19" s="164">
        <f>SUM(J14:J18)</f>
        <v>932195743</v>
      </c>
      <c r="K19" s="150"/>
      <c r="L19" s="165">
        <f>SUM(L14:L18)</f>
        <v>932195743</v>
      </c>
    </row>
    <row r="20" spans="2:12">
      <c r="B20" s="159" t="str">
        <f>+'Bce 8 Columnas'!B13</f>
        <v>1-1-03-007 Efectivo en transito</v>
      </c>
      <c r="C20" s="212"/>
      <c r="D20" s="160">
        <f>+'Bce 8 Columnas'!C13</f>
        <v>2500000</v>
      </c>
      <c r="E20" s="155"/>
      <c r="F20" s="155">
        <f t="shared" si="0"/>
        <v>2500000</v>
      </c>
      <c r="H20" s="158"/>
      <c r="I20" s="151"/>
      <c r="J20" s="149"/>
      <c r="K20" s="150"/>
      <c r="L20" s="152"/>
    </row>
    <row r="21" spans="2:12" ht="13.15" thickBot="1">
      <c r="B21" s="159" t="str">
        <f>+'Bce 8 Columnas'!B14</f>
        <v>1-1-04-002 Depósitos a Plazo vencimiento 30 días</v>
      </c>
      <c r="C21" s="212"/>
      <c r="D21" s="160">
        <f>+'Bce 8 Columnas'!C14</f>
        <v>120000000</v>
      </c>
      <c r="E21" s="155"/>
      <c r="F21" s="167">
        <f t="shared" si="0"/>
        <v>120000000</v>
      </c>
      <c r="H21" s="159" t="str">
        <f>+'Bce 8 Columnas'!B77</f>
        <v>2-1-03-001 Acreedores</v>
      </c>
      <c r="I21" s="261"/>
      <c r="J21" s="162">
        <f>+'Bce 8 Columnas'!D77</f>
        <v>150000000</v>
      </c>
      <c r="K21" s="150"/>
      <c r="L21" s="163">
        <f>+J21+K21</f>
        <v>150000000</v>
      </c>
    </row>
    <row r="22" spans="2:12">
      <c r="B22" s="153" t="s">
        <v>168</v>
      </c>
      <c r="C22" s="211"/>
      <c r="D22" s="168">
        <f>SUM(D14:D21)</f>
        <v>333500000</v>
      </c>
      <c r="E22" s="155"/>
      <c r="F22" s="169">
        <f>SUM(F14:F21)</f>
        <v>333500000</v>
      </c>
      <c r="H22" s="159" t="str">
        <f>+'Bce 8 Columnas'!B78</f>
        <v>2-1-03-002 Proveedores</v>
      </c>
      <c r="I22" s="261"/>
      <c r="J22" s="162">
        <f>+'Bce 8 Columnas'!D78</f>
        <v>300000000</v>
      </c>
      <c r="K22" s="150"/>
      <c r="L22" s="163">
        <f t="shared" ref="L22:L27" si="2">+J22+K22</f>
        <v>300000000</v>
      </c>
    </row>
    <row r="23" spans="2:12">
      <c r="B23" s="158"/>
      <c r="C23" s="210"/>
      <c r="D23" s="149"/>
      <c r="E23" s="150"/>
      <c r="F23" s="150"/>
      <c r="H23" s="159" t="str">
        <f>+'Bce 8 Columnas'!B79</f>
        <v xml:space="preserve">2-1-03-003 Provisión Gastos de luz, agua y telefono </v>
      </c>
      <c r="I23" s="161"/>
      <c r="J23" s="162">
        <f>+'Bce 8 Columnas'!D79</f>
        <v>5600000</v>
      </c>
      <c r="K23" s="150"/>
      <c r="L23" s="163">
        <f t="shared" si="2"/>
        <v>5600000</v>
      </c>
    </row>
    <row r="24" spans="2:12">
      <c r="B24" s="159" t="str">
        <f>+'Bce 8 Columnas'!B15</f>
        <v>1-1-04-004 Acciones Lan</v>
      </c>
      <c r="C24" s="212"/>
      <c r="D24" s="160">
        <f>+'Bce 8 Columnas'!C15</f>
        <v>100000000</v>
      </c>
      <c r="E24" s="155"/>
      <c r="F24" s="155">
        <f t="shared" ref="F24:F27" si="3">+D24+E24</f>
        <v>100000000</v>
      </c>
      <c r="H24" s="159" t="str">
        <f>+'Bce 8 Columnas'!B80</f>
        <v>2-1-03-004 Provisión Gastos de Arriendo oficina</v>
      </c>
      <c r="I24" s="161"/>
      <c r="J24" s="162">
        <f>+'Bce 8 Columnas'!D80</f>
        <v>6324052</v>
      </c>
      <c r="K24" s="150"/>
      <c r="L24" s="163">
        <f t="shared" si="2"/>
        <v>6324052</v>
      </c>
    </row>
    <row r="25" spans="2:12">
      <c r="B25" s="159" t="str">
        <f>+'Bce 8 Columnas'!B16</f>
        <v>1-1-04-005 Acciones Tesla</v>
      </c>
      <c r="C25" s="212"/>
      <c r="D25" s="160">
        <f>+'Bce 8 Columnas'!C16</f>
        <v>40000000</v>
      </c>
      <c r="E25" s="155"/>
      <c r="F25" s="155">
        <f t="shared" si="3"/>
        <v>40000000</v>
      </c>
      <c r="H25" s="159" t="str">
        <f>+'Bce 8 Columnas'!B81</f>
        <v>2-1-03-005 Provisión Servicios de Auditoria</v>
      </c>
      <c r="I25" s="161"/>
      <c r="J25" s="162">
        <f>+'Bce 8 Columnas'!D81</f>
        <v>2000000</v>
      </c>
      <c r="K25" s="150"/>
      <c r="L25" s="163">
        <f t="shared" si="2"/>
        <v>2000000</v>
      </c>
    </row>
    <row r="26" spans="2:12">
      <c r="B26" s="159" t="str">
        <f>+'Bce 8 Columnas'!B17</f>
        <v>1-1-04-006 Acciones Bitcoin</v>
      </c>
      <c r="C26" s="212"/>
      <c r="D26" s="160">
        <f>+'Bce 8 Columnas'!C17</f>
        <v>80000000</v>
      </c>
      <c r="E26" s="155"/>
      <c r="F26" s="155">
        <f t="shared" si="3"/>
        <v>80000000</v>
      </c>
      <c r="H26" s="159" t="str">
        <f>+'Bce 8 Columnas'!B82</f>
        <v>2-1-03-006 PPM por Pagar</v>
      </c>
      <c r="I26" s="161"/>
      <c r="J26" s="162">
        <f>+'Bce 8 Columnas'!D82</f>
        <v>5000000</v>
      </c>
      <c r="K26" s="150"/>
      <c r="L26" s="163">
        <f t="shared" si="2"/>
        <v>5000000</v>
      </c>
    </row>
    <row r="27" spans="2:12">
      <c r="B27" s="159" t="str">
        <f>+'Bce 8 Columnas'!B18</f>
        <v>1-1-04-007 Acciones Cardano</v>
      </c>
      <c r="C27" s="212"/>
      <c r="D27" s="160">
        <f>+'Bce 8 Columnas'!C18</f>
        <v>120000000</v>
      </c>
      <c r="E27" s="155"/>
      <c r="F27" s="155">
        <f t="shared" si="3"/>
        <v>120000000</v>
      </c>
      <c r="H27" s="159" t="str">
        <f>+'Bce 8 Columnas'!B83</f>
        <v>2-1-04-001 Provisión de Vacaciones</v>
      </c>
      <c r="I27" s="261"/>
      <c r="J27" s="162">
        <f>+'Bce 8 Columnas'!D83</f>
        <v>35000000</v>
      </c>
      <c r="K27" s="150"/>
      <c r="L27" s="163">
        <f t="shared" si="2"/>
        <v>35000000</v>
      </c>
    </row>
    <row r="28" spans="2:12">
      <c r="B28" s="159" t="str">
        <f>+'Bce 8 Columnas'!B19</f>
        <v>1-1-05-007 Forward USD</v>
      </c>
      <c r="C28" s="212"/>
      <c r="D28" s="160">
        <f>+'Bce 8 Columnas'!C19</f>
        <v>50540000</v>
      </c>
      <c r="E28" s="155"/>
      <c r="F28" s="155">
        <f>+D28+E28</f>
        <v>50540000</v>
      </c>
      <c r="H28" s="159"/>
      <c r="I28" s="261"/>
      <c r="J28" s="162"/>
      <c r="K28" s="150"/>
      <c r="L28" s="163"/>
    </row>
    <row r="29" spans="2:12" ht="13.15" thickBot="1">
      <c r="B29" s="159" t="str">
        <f>+'Bce 8 Columnas'!B20</f>
        <v>1-1-04-003 Cuotas de Fondos Mutuos  180 días</v>
      </c>
      <c r="C29" s="212"/>
      <c r="D29" s="160">
        <f>+'Bce 8 Columnas'!C20</f>
        <v>160000000</v>
      </c>
      <c r="E29" s="155"/>
      <c r="F29" s="167">
        <f>+D29+E29</f>
        <v>160000000</v>
      </c>
      <c r="H29" s="159"/>
      <c r="I29" s="261"/>
      <c r="J29" s="162"/>
      <c r="K29" s="150"/>
      <c r="L29" s="163"/>
    </row>
    <row r="30" spans="2:12" ht="13.15" thickBot="1">
      <c r="B30" s="153" t="s">
        <v>169</v>
      </c>
      <c r="C30" s="211"/>
      <c r="D30" s="168">
        <f>SUM(D24:D29)</f>
        <v>550540000</v>
      </c>
      <c r="E30" s="155"/>
      <c r="F30" s="169">
        <f>SUM(F24:F29)</f>
        <v>550540000</v>
      </c>
      <c r="H30" s="159"/>
      <c r="I30" s="261"/>
      <c r="J30" s="162"/>
      <c r="K30" s="150"/>
      <c r="L30" s="163"/>
    </row>
    <row r="31" spans="2:12">
      <c r="B31" s="158"/>
      <c r="C31" s="210"/>
      <c r="D31" s="149"/>
      <c r="E31" s="150"/>
      <c r="F31" s="150"/>
      <c r="H31" s="153" t="s">
        <v>187</v>
      </c>
      <c r="I31" s="156"/>
      <c r="J31" s="164">
        <f>SUM(J21:J27)</f>
        <v>503924052</v>
      </c>
      <c r="K31" s="150"/>
      <c r="L31" s="165">
        <f>SUM(L21:L27)</f>
        <v>503924052</v>
      </c>
    </row>
    <row r="32" spans="2:12">
      <c r="B32" s="159" t="str">
        <f>+'Bce 8 Columnas'!B21</f>
        <v>1-1-06-001 Garantías Otorgadas</v>
      </c>
      <c r="C32" s="212"/>
      <c r="D32" s="160">
        <f>+'Bce 8 Columnas'!C21</f>
        <v>3000000</v>
      </c>
      <c r="E32" s="155"/>
      <c r="F32" s="155">
        <f>+D32+E32</f>
        <v>3000000</v>
      </c>
      <c r="H32" s="158"/>
      <c r="I32" s="151"/>
      <c r="J32" s="149"/>
      <c r="K32" s="150"/>
      <c r="L32" s="152"/>
    </row>
    <row r="33" spans="2:13">
      <c r="B33" s="159" t="str">
        <f>+'Bce 8 Columnas'!B22</f>
        <v>1-1-06-002 Boletas en Garantias</v>
      </c>
      <c r="C33" s="212"/>
      <c r="D33" s="160">
        <f>+'Bce 8 Columnas'!C22</f>
        <v>4000000</v>
      </c>
      <c r="E33" s="155"/>
      <c r="F33" s="155">
        <f t="shared" ref="F33:F36" si="4">+D33+E33</f>
        <v>4000000</v>
      </c>
      <c r="H33" s="153" t="s">
        <v>188</v>
      </c>
      <c r="I33" s="156"/>
      <c r="J33" s="153">
        <v>0</v>
      </c>
      <c r="K33" s="150"/>
      <c r="L33" s="157">
        <f>+J33+K33</f>
        <v>0</v>
      </c>
    </row>
    <row r="34" spans="2:13">
      <c r="B34" s="159" t="str">
        <f>+'Bce 8 Columnas'!B23</f>
        <v>1-1-06-003 Gastos Anticipados por Arriendos Anticipados</v>
      </c>
      <c r="C34" s="212"/>
      <c r="D34" s="160">
        <f>+'Bce 8 Columnas'!C23</f>
        <v>5000000</v>
      </c>
      <c r="E34" s="155"/>
      <c r="F34" s="155">
        <f t="shared" si="4"/>
        <v>5000000</v>
      </c>
      <c r="H34" s="158"/>
      <c r="I34" s="151"/>
      <c r="J34" s="149"/>
      <c r="K34" s="150"/>
      <c r="L34" s="152"/>
    </row>
    <row r="35" spans="2:13">
      <c r="B35" s="159" t="str">
        <f>+'Bce 8 Columnas'!B24</f>
        <v>1-1-06-004 Gastos Anticipados Acceso a Internet</v>
      </c>
      <c r="C35" s="212"/>
      <c r="D35" s="160">
        <f>+'Bce 8 Columnas'!C24</f>
        <v>5000000</v>
      </c>
      <c r="E35" s="155"/>
      <c r="F35" s="155">
        <f t="shared" si="4"/>
        <v>5000000</v>
      </c>
      <c r="H35" s="159" t="str">
        <f>+'Bce 8 Columnas'!B84</f>
        <v>2-1-05-001 Provisión Terremoto</v>
      </c>
      <c r="I35" s="161"/>
      <c r="J35" s="162">
        <f>+'Bce 8 Columnas'!D84</f>
        <v>180000000</v>
      </c>
      <c r="K35" s="150"/>
      <c r="L35" s="163">
        <f>+J35+K35</f>
        <v>180000000</v>
      </c>
    </row>
    <row r="36" spans="2:13" ht="13.15" thickBot="1">
      <c r="B36" s="159" t="str">
        <f>+'Bce 8 Columnas'!B25</f>
        <v>1-1-06-005 Gastos Anticipados Correo</v>
      </c>
      <c r="C36" s="212"/>
      <c r="D36" s="160">
        <f>+'Bce 8 Columnas'!C25</f>
        <v>10000000</v>
      </c>
      <c r="E36" s="155"/>
      <c r="F36" s="167">
        <f t="shared" si="4"/>
        <v>10000000</v>
      </c>
      <c r="H36" s="159" t="str">
        <f>+'Bce 8 Columnas'!B85</f>
        <v xml:space="preserve">2-1-05-002 Provision por Juicios </v>
      </c>
      <c r="I36" s="161"/>
      <c r="J36" s="162">
        <f>+'Bce 8 Columnas'!D85</f>
        <v>679000000</v>
      </c>
      <c r="K36" s="150"/>
      <c r="L36" s="163">
        <f t="shared" ref="L36:L38" si="5">+J36+K36</f>
        <v>679000000</v>
      </c>
    </row>
    <row r="37" spans="2:13">
      <c r="B37" s="153" t="s">
        <v>170</v>
      </c>
      <c r="C37" s="211"/>
      <c r="D37" s="168">
        <f>SUM(D32:D36)</f>
        <v>27000000</v>
      </c>
      <c r="E37" s="155"/>
      <c r="F37" s="169">
        <f>SUM(F32:F36)</f>
        <v>27000000</v>
      </c>
      <c r="H37" s="159" t="str">
        <f>+'Bce 8 Columnas'!B86</f>
        <v>2-1-05-003 Provisión Tipo Comercial</v>
      </c>
      <c r="I37" s="161"/>
      <c r="J37" s="162">
        <f>+'Bce 8 Columnas'!D86</f>
        <v>10000000</v>
      </c>
      <c r="K37" s="150"/>
      <c r="L37" s="163">
        <f t="shared" si="5"/>
        <v>10000000</v>
      </c>
    </row>
    <row r="38" spans="2:13" ht="13.15" thickBot="1">
      <c r="B38" s="158"/>
      <c r="C38" s="210"/>
      <c r="D38" s="149"/>
      <c r="E38" s="150"/>
      <c r="F38" s="150"/>
      <c r="H38" s="159" t="str">
        <f>+'Bce 8 Columnas'!B87</f>
        <v>2-1-05-004 Provisión Medioambiental</v>
      </c>
      <c r="I38" s="161"/>
      <c r="J38" s="162">
        <f>+'Bce 8 Columnas'!D87</f>
        <v>120000000</v>
      </c>
      <c r="K38" s="150"/>
      <c r="L38" s="163">
        <f t="shared" si="5"/>
        <v>120000000</v>
      </c>
    </row>
    <row r="39" spans="2:13">
      <c r="B39" s="159" t="str">
        <f>+'Bce 8 Columnas'!B26</f>
        <v xml:space="preserve">1-1-09-001 Cuentas por Cobrar </v>
      </c>
      <c r="C39" s="212"/>
      <c r="D39" s="160">
        <f>+'Bce 8 Columnas'!C26</f>
        <v>40000000</v>
      </c>
      <c r="E39" s="155"/>
      <c r="F39" s="155">
        <f>+D39+E39</f>
        <v>40000000</v>
      </c>
      <c r="H39" s="153" t="s">
        <v>189</v>
      </c>
      <c r="I39" s="156"/>
      <c r="J39" s="164">
        <f>SUM(J35:J38)</f>
        <v>989000000</v>
      </c>
      <c r="K39" s="150"/>
      <c r="L39" s="165">
        <f>SUM(L35:L38)</f>
        <v>989000000</v>
      </c>
    </row>
    <row r="40" spans="2:13">
      <c r="B40" s="159" t="str">
        <f>+'Bce 8 Columnas'!B27</f>
        <v>1-1-09-002 Documentos por Cobrar</v>
      </c>
      <c r="C40" s="212"/>
      <c r="D40" s="160">
        <f>+'Bce 8 Columnas'!C27</f>
        <v>50000000</v>
      </c>
      <c r="E40" s="155"/>
      <c r="F40" s="155">
        <f t="shared" ref="F40:F44" si="6">+D40+E40</f>
        <v>50000000</v>
      </c>
      <c r="H40" s="158"/>
      <c r="I40" s="151"/>
      <c r="J40" s="149"/>
      <c r="K40" s="150"/>
      <c r="L40" s="152"/>
    </row>
    <row r="41" spans="2:13" ht="13.15" thickBot="1">
      <c r="B41" s="159" t="str">
        <f>+'Bce 8 Columnas'!B28</f>
        <v xml:space="preserve">1-1-09-003 Préstamos por Cambio de Residencia </v>
      </c>
      <c r="C41" s="212"/>
      <c r="D41" s="160">
        <f>+'Bce 8 Columnas'!C28</f>
        <v>124000000</v>
      </c>
      <c r="E41" s="155"/>
      <c r="F41" s="155">
        <f t="shared" si="6"/>
        <v>124000000</v>
      </c>
      <c r="H41" s="159" t="str">
        <f>+'Bce 8 Columnas'!B88</f>
        <v>2-1-07-001 Provisión Impuesto a la Renta</v>
      </c>
      <c r="I41" s="161"/>
      <c r="J41" s="288">
        <f>+'Bce 8 Columnas'!D88</f>
        <v>180000000</v>
      </c>
      <c r="K41" s="150"/>
      <c r="L41" s="292">
        <f>+J41+K41</f>
        <v>180000000</v>
      </c>
      <c r="M41" s="207"/>
    </row>
    <row r="42" spans="2:13">
      <c r="B42" s="159" t="str">
        <f>+'Bce 8 Columnas'!B29</f>
        <v>1-1-09-004 Documentos Protestados</v>
      </c>
      <c r="C42" s="212"/>
      <c r="D42" s="160">
        <f>+'Bce 8 Columnas'!C29</f>
        <v>30000000</v>
      </c>
      <c r="E42" s="155"/>
      <c r="F42" s="155">
        <f t="shared" si="6"/>
        <v>30000000</v>
      </c>
      <c r="H42" s="153" t="s">
        <v>190</v>
      </c>
      <c r="I42" s="156"/>
      <c r="J42" s="164">
        <f>SUM(J41)</f>
        <v>180000000</v>
      </c>
      <c r="K42" s="150"/>
      <c r="L42" s="165">
        <f>SUM(L41)</f>
        <v>180000000</v>
      </c>
    </row>
    <row r="43" spans="2:13">
      <c r="B43" s="159" t="str">
        <f>+'Bce 8 Columnas'!B30</f>
        <v>1-1-09-005 Fondos por Rendir</v>
      </c>
      <c r="C43" s="212"/>
      <c r="D43" s="160">
        <f>+'Bce 8 Columnas'!C30</f>
        <v>40000000</v>
      </c>
      <c r="E43" s="155"/>
      <c r="F43" s="155">
        <f t="shared" si="6"/>
        <v>40000000</v>
      </c>
      <c r="H43" s="158"/>
      <c r="I43" s="151"/>
      <c r="J43" s="149"/>
      <c r="K43" s="150"/>
      <c r="L43" s="152"/>
    </row>
    <row r="44" spans="2:13" ht="25.5">
      <c r="B44" s="159" t="str">
        <f>+'Bce 8 Columnas'!B31</f>
        <v>1-1-09-006 Clientes</v>
      </c>
      <c r="C44" s="212"/>
      <c r="D44" s="160">
        <f>+'Bce 8 Columnas'!C31</f>
        <v>300210000</v>
      </c>
      <c r="E44" s="155"/>
      <c r="F44" s="155">
        <f t="shared" si="6"/>
        <v>300210000</v>
      </c>
      <c r="H44" s="153" t="s">
        <v>191</v>
      </c>
      <c r="I44" s="156"/>
      <c r="J44" s="153">
        <v>0</v>
      </c>
      <c r="K44" s="150"/>
      <c r="L44" s="157">
        <f>+J44+K44</f>
        <v>0</v>
      </c>
    </row>
    <row r="45" spans="2:13">
      <c r="B45" s="159" t="str">
        <f>+'Bce 8 Columnas'!B32</f>
        <v>1-1-09-007 Deterioro Acumulado de Cuentas por Cobrar</v>
      </c>
      <c r="C45" s="212"/>
      <c r="D45" s="160">
        <f>-'Bce 8 Columnas'!D32</f>
        <v>-39021000</v>
      </c>
      <c r="E45" s="155"/>
      <c r="F45" s="155">
        <f>+D45+E45</f>
        <v>-39021000</v>
      </c>
      <c r="H45" s="158"/>
      <c r="I45" s="151"/>
      <c r="J45" s="149"/>
      <c r="K45" s="150"/>
      <c r="L45" s="152"/>
    </row>
    <row r="46" spans="2:13" ht="25.9" thickBot="1">
      <c r="B46" s="159" t="str">
        <f>+'Bce 8 Columnas'!B33</f>
        <v>1-1-09-008 Anticipos de Deudores</v>
      </c>
      <c r="C46" s="212"/>
      <c r="D46" s="160">
        <f>-'Bce 8 Columnas'!D33</f>
        <v>-20000000</v>
      </c>
      <c r="E46" s="155"/>
      <c r="F46" s="167">
        <f>+D46+E46</f>
        <v>-20000000</v>
      </c>
      <c r="H46" s="153" t="s">
        <v>192</v>
      </c>
      <c r="I46" s="156"/>
      <c r="J46" s="153">
        <v>0</v>
      </c>
      <c r="K46" s="150"/>
      <c r="L46" s="157">
        <f>+J46+K46</f>
        <v>0</v>
      </c>
    </row>
    <row r="47" spans="2:13" ht="25.5">
      <c r="B47" s="153" t="s">
        <v>171</v>
      </c>
      <c r="C47" s="211"/>
      <c r="D47" s="168">
        <f>SUM(D39:D46)</f>
        <v>525189000</v>
      </c>
      <c r="E47" s="155"/>
      <c r="F47" s="169">
        <f>SUM(F39:F46)</f>
        <v>525189000</v>
      </c>
      <c r="H47" s="158"/>
      <c r="I47" s="151"/>
      <c r="J47" s="149"/>
      <c r="K47" s="150"/>
      <c r="L47" s="152"/>
    </row>
    <row r="48" spans="2:13">
      <c r="B48" s="158"/>
      <c r="C48" s="210"/>
      <c r="D48" s="149"/>
      <c r="E48" s="150"/>
      <c r="F48" s="150"/>
      <c r="H48" s="153" t="s">
        <v>193</v>
      </c>
      <c r="I48" s="156"/>
      <c r="J48" s="153">
        <v>0</v>
      </c>
      <c r="K48" s="150"/>
      <c r="L48" s="157">
        <f>+J48+K48</f>
        <v>0</v>
      </c>
    </row>
    <row r="49" spans="2:12" ht="25.5">
      <c r="B49" s="153" t="s">
        <v>172</v>
      </c>
      <c r="C49" s="211"/>
      <c r="D49" s="154">
        <v>0</v>
      </c>
      <c r="E49" s="155"/>
      <c r="F49" s="169">
        <f>+D49+E49</f>
        <v>0</v>
      </c>
      <c r="H49" s="158"/>
      <c r="I49" s="151"/>
      <c r="J49" s="149"/>
      <c r="K49" s="150"/>
      <c r="L49" s="152"/>
    </row>
    <row r="50" spans="2:12">
      <c r="B50" s="158"/>
      <c r="C50" s="210"/>
      <c r="D50" s="149"/>
      <c r="E50" s="150"/>
      <c r="F50" s="150"/>
      <c r="H50" s="153" t="s">
        <v>194</v>
      </c>
      <c r="I50" s="156"/>
      <c r="J50" s="153"/>
      <c r="K50" s="150"/>
      <c r="L50" s="157"/>
    </row>
    <row r="51" spans="2:12">
      <c r="B51" s="159" t="str">
        <f>+'Bce 8 Columnas'!B34</f>
        <v xml:space="preserve">1-1-12-001 Productos Terminados </v>
      </c>
      <c r="C51" s="212"/>
      <c r="D51" s="160">
        <f>+'Bce 8 Columnas'!C34</f>
        <v>300000000</v>
      </c>
      <c r="E51" s="155"/>
      <c r="F51" s="155">
        <f>+D51+E51</f>
        <v>300000000</v>
      </c>
      <c r="H51" s="158"/>
      <c r="I51" s="151"/>
      <c r="J51" s="149"/>
      <c r="K51" s="150"/>
      <c r="L51" s="152"/>
    </row>
    <row r="52" spans="2:12" ht="25.5">
      <c r="B52" s="159" t="str">
        <f>+'Bce 8 Columnas'!B35</f>
        <v xml:space="preserve">1-1-12-002 Existencias de Materias Primas </v>
      </c>
      <c r="C52" s="212"/>
      <c r="D52" s="160">
        <f>+'Bce 8 Columnas'!C35</f>
        <v>400000000</v>
      </c>
      <c r="E52" s="155"/>
      <c r="F52" s="155">
        <f t="shared" ref="F52:F53" si="7">+D52+E52</f>
        <v>400000000</v>
      </c>
      <c r="H52" s="153" t="s">
        <v>195</v>
      </c>
      <c r="I52" s="156"/>
      <c r="J52" s="153">
        <v>0</v>
      </c>
      <c r="K52" s="150"/>
      <c r="L52" s="157">
        <f>+J52+K52</f>
        <v>0</v>
      </c>
    </row>
    <row r="53" spans="2:12" ht="13.15" thickBot="1">
      <c r="B53" s="159" t="str">
        <f>+'Bce 8 Columnas'!B36</f>
        <v xml:space="preserve">1-1-12-003 Existencia de Productos Elaborados </v>
      </c>
      <c r="C53" s="212"/>
      <c r="D53" s="160">
        <f>+'Bce 8 Columnas'!C36</f>
        <v>65550000</v>
      </c>
      <c r="E53" s="155"/>
      <c r="F53" s="167">
        <f t="shared" si="7"/>
        <v>65550000</v>
      </c>
      <c r="H53" s="158"/>
      <c r="I53" s="151"/>
      <c r="J53" s="149"/>
      <c r="K53" s="150"/>
      <c r="L53" s="152"/>
    </row>
    <row r="54" spans="2:12">
      <c r="B54" s="153" t="s">
        <v>173</v>
      </c>
      <c r="C54" s="211"/>
      <c r="D54" s="168">
        <f>SUM(D51:D53)</f>
        <v>765550000</v>
      </c>
      <c r="E54" s="155"/>
      <c r="F54" s="169">
        <f>SUM(F51:F53)</f>
        <v>765550000</v>
      </c>
      <c r="H54" s="153" t="s">
        <v>196</v>
      </c>
      <c r="I54" s="156"/>
      <c r="J54" s="153">
        <v>0</v>
      </c>
      <c r="K54" s="150"/>
      <c r="L54" s="157">
        <f>+J54+K54</f>
        <v>0</v>
      </c>
    </row>
    <row r="55" spans="2:12">
      <c r="B55" s="158"/>
      <c r="C55" s="210"/>
      <c r="D55" s="149"/>
      <c r="E55" s="150"/>
      <c r="F55" s="150"/>
      <c r="H55" s="158"/>
      <c r="I55" s="151"/>
      <c r="J55" s="149"/>
      <c r="K55" s="150"/>
      <c r="L55" s="152"/>
    </row>
    <row r="56" spans="2:12" ht="25.5">
      <c r="B56" s="159" t="str">
        <f>+'Bce 8 Columnas'!B38</f>
        <v>1-1-15-001 Pagos Provisionales Mensuales</v>
      </c>
      <c r="C56" s="212"/>
      <c r="D56" s="160">
        <f>+'Bce 8 Columnas'!C38</f>
        <v>132500000</v>
      </c>
      <c r="E56" s="155"/>
      <c r="F56" s="155">
        <f>+D56+E56</f>
        <v>132500000</v>
      </c>
      <c r="H56" s="153" t="s">
        <v>197</v>
      </c>
      <c r="I56" s="156"/>
      <c r="J56" s="153">
        <v>0</v>
      </c>
      <c r="K56" s="150"/>
      <c r="L56" s="157">
        <f>+J56+K56</f>
        <v>0</v>
      </c>
    </row>
    <row r="57" spans="2:12">
      <c r="B57" s="159" t="str">
        <f>+'Bce 8 Columnas'!B39</f>
        <v>1-1-15-002 Crédito Activo Fijo</v>
      </c>
      <c r="C57" s="212"/>
      <c r="D57" s="160">
        <f>+'Bce 8 Columnas'!C39</f>
        <v>15000000</v>
      </c>
      <c r="E57" s="155"/>
      <c r="F57" s="155">
        <f t="shared" ref="F57:F58" si="8">+D57+E57</f>
        <v>15000000</v>
      </c>
      <c r="H57" s="158"/>
      <c r="I57" s="151"/>
      <c r="J57" s="149"/>
      <c r="K57" s="150"/>
      <c r="L57" s="152"/>
    </row>
    <row r="58" spans="2:12" ht="13.15" thickBot="1">
      <c r="B58" s="159" t="str">
        <f>+'Bce 8 Columnas'!B40</f>
        <v>1-1-15-003 Crédito Sence</v>
      </c>
      <c r="C58" s="212"/>
      <c r="D58" s="160">
        <f>+'Bce 8 Columnas'!C40</f>
        <v>3000000</v>
      </c>
      <c r="E58" s="155"/>
      <c r="F58" s="167">
        <f t="shared" si="8"/>
        <v>3000000</v>
      </c>
      <c r="H58" s="153" t="s">
        <v>198</v>
      </c>
      <c r="I58" s="156"/>
      <c r="J58" s="153">
        <v>0</v>
      </c>
      <c r="K58" s="150"/>
      <c r="L58" s="157">
        <f>+J58+K58</f>
        <v>0</v>
      </c>
    </row>
    <row r="59" spans="2:12">
      <c r="B59" s="153" t="s">
        <v>174</v>
      </c>
      <c r="C59" s="211"/>
      <c r="D59" s="168">
        <f>SUM(D56:D58)</f>
        <v>150500000</v>
      </c>
      <c r="E59" s="155"/>
      <c r="F59" s="169">
        <f>SUM(F56:F58)</f>
        <v>150500000</v>
      </c>
      <c r="H59" s="158"/>
      <c r="I59" s="151"/>
      <c r="J59" s="149"/>
      <c r="K59" s="150"/>
      <c r="L59" s="152"/>
    </row>
    <row r="60" spans="2:12" ht="13.15" thickBot="1">
      <c r="B60" s="158"/>
      <c r="C60" s="210"/>
      <c r="D60" s="149"/>
      <c r="E60" s="150"/>
      <c r="F60" s="150"/>
      <c r="H60" s="159" t="str">
        <f>+'Bce 8 Columnas'!B90</f>
        <v>2-2-09-001 Pasivos por Impuestos diferidos</v>
      </c>
      <c r="I60" s="161"/>
      <c r="J60" s="288">
        <f>+'Bce 8 Columnas'!D90</f>
        <v>0</v>
      </c>
      <c r="K60" s="150"/>
      <c r="L60" s="289">
        <f>+J60+K60</f>
        <v>0</v>
      </c>
    </row>
    <row r="61" spans="2:12" ht="13.15" thickBot="1">
      <c r="B61" s="159" t="str">
        <f>+'Bce 8 Columnas'!B37</f>
        <v>1-1-13-001 Animales Vivos</v>
      </c>
      <c r="C61" s="212"/>
      <c r="D61" s="166">
        <f>+'Bce 8 Columnas'!C37</f>
        <v>94760000</v>
      </c>
      <c r="E61" s="155"/>
      <c r="F61" s="167">
        <f>+D61+E61</f>
        <v>94760000</v>
      </c>
      <c r="H61" s="153" t="s">
        <v>199</v>
      </c>
      <c r="I61" s="156"/>
      <c r="J61" s="290">
        <f>SUM(J60)</f>
        <v>0</v>
      </c>
      <c r="K61" s="150"/>
      <c r="L61" s="291">
        <f>SUM(L60)</f>
        <v>0</v>
      </c>
    </row>
    <row r="62" spans="2:12">
      <c r="B62" s="153" t="s">
        <v>264</v>
      </c>
      <c r="C62" s="211"/>
      <c r="D62" s="168">
        <f>SUM(D61)</f>
        <v>94760000</v>
      </c>
      <c r="E62" s="155"/>
      <c r="F62" s="169">
        <f>SUM(F61)</f>
        <v>94760000</v>
      </c>
      <c r="H62" s="158"/>
      <c r="I62" s="151"/>
      <c r="J62" s="149"/>
      <c r="K62" s="150"/>
      <c r="L62" s="152"/>
    </row>
    <row r="63" spans="2:12" ht="13.15" thickBot="1">
      <c r="B63" s="158"/>
      <c r="C63" s="210"/>
      <c r="D63" s="149"/>
      <c r="E63" s="150"/>
      <c r="F63" s="150"/>
      <c r="H63" s="159" t="str">
        <f>+'Bce 8 Columnas'!B89</f>
        <v>2-2-08-001 Provisión Indemnizaciones años de servicios</v>
      </c>
      <c r="I63" s="161"/>
      <c r="J63" s="288">
        <f>+'Bce 8 Columnas'!D89</f>
        <v>150000000</v>
      </c>
      <c r="K63" s="150"/>
      <c r="L63" s="292">
        <f>+J63+K63</f>
        <v>150000000</v>
      </c>
    </row>
    <row r="64" spans="2:12" ht="25.5">
      <c r="B64" s="153" t="s">
        <v>175</v>
      </c>
      <c r="C64" s="211"/>
      <c r="D64" s="154">
        <v>0</v>
      </c>
      <c r="E64" s="155"/>
      <c r="F64" s="169">
        <f>+D64+E64</f>
        <v>0</v>
      </c>
      <c r="H64" s="153" t="s">
        <v>200</v>
      </c>
      <c r="I64" s="156"/>
      <c r="J64" s="164">
        <f>SUM(J63)</f>
        <v>150000000</v>
      </c>
      <c r="K64" s="150"/>
      <c r="L64" s="165">
        <f>SUM(L63)</f>
        <v>150000000</v>
      </c>
    </row>
    <row r="65" spans="2:20">
      <c r="B65" s="158"/>
      <c r="C65" s="210"/>
      <c r="D65" s="149"/>
      <c r="E65" s="150"/>
      <c r="F65" s="150"/>
      <c r="H65" s="158"/>
      <c r="I65" s="151"/>
      <c r="J65" s="149"/>
      <c r="K65" s="150"/>
      <c r="L65" s="152"/>
    </row>
    <row r="66" spans="2:20" ht="25.5">
      <c r="B66" s="153" t="s">
        <v>176</v>
      </c>
      <c r="C66" s="211"/>
      <c r="D66" s="154"/>
      <c r="E66" s="155"/>
      <c r="F66" s="155"/>
      <c r="H66" s="153" t="s">
        <v>201</v>
      </c>
      <c r="I66" s="156"/>
      <c r="J66" s="153">
        <v>0</v>
      </c>
      <c r="K66" s="150"/>
      <c r="L66" s="157">
        <f>+J66+K66</f>
        <v>0</v>
      </c>
    </row>
    <row r="67" spans="2:20">
      <c r="B67" s="158"/>
      <c r="C67" s="210"/>
      <c r="D67" s="149"/>
      <c r="E67" s="150"/>
      <c r="F67" s="150"/>
      <c r="H67" s="158"/>
      <c r="I67" s="151"/>
      <c r="J67" s="149"/>
      <c r="K67" s="150"/>
      <c r="L67" s="152"/>
    </row>
    <row r="68" spans="2:20">
      <c r="B68" s="153" t="s">
        <v>177</v>
      </c>
      <c r="C68" s="211"/>
      <c r="D68" s="154">
        <v>0</v>
      </c>
      <c r="E68" s="155"/>
      <c r="F68" s="169">
        <f>+D68+E68</f>
        <v>0</v>
      </c>
      <c r="H68" s="153" t="s">
        <v>202</v>
      </c>
      <c r="I68" s="156"/>
      <c r="J68" s="153"/>
      <c r="K68" s="150"/>
      <c r="L68" s="157"/>
    </row>
    <row r="69" spans="2:20" ht="13.15" thickBot="1">
      <c r="B69" s="158"/>
      <c r="C69" s="210"/>
      <c r="D69" s="149"/>
      <c r="E69" s="150"/>
      <c r="F69" s="150"/>
      <c r="H69" s="158"/>
      <c r="I69" s="151"/>
      <c r="J69" s="149"/>
      <c r="K69" s="150"/>
      <c r="L69" s="152"/>
    </row>
    <row r="70" spans="2:20" ht="13.15" thickBot="1">
      <c r="B70" s="158"/>
      <c r="C70" s="210"/>
      <c r="D70" s="149"/>
      <c r="E70" s="150"/>
      <c r="F70" s="150">
        <f>+E70</f>
        <v>0</v>
      </c>
      <c r="H70" s="293" t="str">
        <f>+'Bce 8 Columnas'!B91</f>
        <v xml:space="preserve">2-3-01-001 Capital </v>
      </c>
      <c r="I70" s="226"/>
      <c r="J70" s="294">
        <f>+'Bce 8 Columnas'!D91</f>
        <v>400000000</v>
      </c>
      <c r="K70" s="227"/>
      <c r="L70" s="295">
        <f>+J70+K70</f>
        <v>400000000</v>
      </c>
    </row>
    <row r="71" spans="2:20" ht="13.15" thickBot="1">
      <c r="B71" s="158"/>
      <c r="C71" s="210"/>
      <c r="D71" s="149"/>
      <c r="E71" s="150"/>
      <c r="F71" s="150">
        <f>+E71</f>
        <v>0</v>
      </c>
      <c r="H71" s="293" t="str">
        <f>+'Bce 8 Columnas'!B92</f>
        <v>2-3-01-002 Revalorización Capital Propio</v>
      </c>
      <c r="I71" s="161"/>
      <c r="J71" s="294">
        <f>+'Bce 8 Columnas'!D92</f>
        <v>250000000</v>
      </c>
      <c r="K71" s="150"/>
      <c r="L71" s="163">
        <f>+J71+K71</f>
        <v>250000000</v>
      </c>
    </row>
    <row r="72" spans="2:20" ht="13.15" thickBot="1">
      <c r="B72" s="153" t="s">
        <v>178</v>
      </c>
      <c r="C72" s="211"/>
      <c r="D72" s="154">
        <v>0</v>
      </c>
      <c r="E72" s="155"/>
      <c r="F72" s="169">
        <f>SUM(F70:F71)</f>
        <v>0</v>
      </c>
      <c r="H72" s="297" t="s">
        <v>203</v>
      </c>
      <c r="I72" s="228"/>
      <c r="J72" s="298">
        <f>SUM(J70:J71)</f>
        <v>650000000</v>
      </c>
      <c r="K72" s="229"/>
      <c r="L72" s="299">
        <f>SUM(L70:L71)</f>
        <v>650000000</v>
      </c>
    </row>
    <row r="73" spans="2:20">
      <c r="B73" s="158"/>
      <c r="C73" s="210"/>
      <c r="D73" s="149"/>
      <c r="E73" s="150"/>
      <c r="F73" s="150"/>
      <c r="H73" s="153"/>
      <c r="I73" s="156"/>
      <c r="J73" s="300"/>
      <c r="K73" s="150"/>
      <c r="L73" s="301"/>
      <c r="Q73" s="302"/>
    </row>
    <row r="74" spans="2:20">
      <c r="B74" s="153" t="s">
        <v>179</v>
      </c>
      <c r="C74" s="211"/>
      <c r="D74" s="154">
        <v>0</v>
      </c>
      <c r="E74" s="155"/>
      <c r="F74" s="169">
        <f>+D74+E74</f>
        <v>0</v>
      </c>
      <c r="H74" s="153"/>
      <c r="I74" s="156"/>
      <c r="J74" s="300"/>
      <c r="K74" s="150"/>
      <c r="L74" s="301"/>
      <c r="N74" s="303"/>
    </row>
    <row r="75" spans="2:20">
      <c r="B75" s="158"/>
      <c r="C75" s="210"/>
      <c r="D75" s="149"/>
      <c r="E75" s="150"/>
      <c r="F75" s="150"/>
      <c r="H75" s="158"/>
      <c r="I75" s="151"/>
      <c r="J75" s="149"/>
      <c r="K75" s="150"/>
      <c r="L75" s="152"/>
      <c r="N75" s="303"/>
      <c r="O75" s="303"/>
      <c r="P75" s="303"/>
      <c r="Q75" s="303"/>
      <c r="R75" s="303"/>
      <c r="S75" s="303"/>
      <c r="T75" s="303"/>
    </row>
    <row r="76" spans="2:20" ht="13.15" thickBot="1">
      <c r="B76" s="153" t="s">
        <v>180</v>
      </c>
      <c r="C76" s="211"/>
      <c r="D76" s="154">
        <v>0</v>
      </c>
      <c r="E76" s="155"/>
      <c r="F76" s="169">
        <f>+D76+E76</f>
        <v>0</v>
      </c>
      <c r="H76" s="159"/>
      <c r="I76" s="161"/>
      <c r="J76" s="170"/>
      <c r="K76" s="288"/>
      <c r="L76" s="288">
        <f>+J76+K76</f>
        <v>0</v>
      </c>
      <c r="N76" s="303"/>
      <c r="O76" s="303"/>
      <c r="P76" s="303"/>
      <c r="Q76" s="303"/>
      <c r="R76" s="303"/>
      <c r="S76" s="303"/>
      <c r="T76" s="303"/>
    </row>
    <row r="77" spans="2:20">
      <c r="B77" s="158"/>
      <c r="C77" s="210"/>
      <c r="D77" s="149"/>
      <c r="E77" s="150"/>
      <c r="F77" s="150"/>
      <c r="H77" s="153" t="s">
        <v>204</v>
      </c>
      <c r="I77" s="156"/>
      <c r="J77" s="153">
        <f>SUM(J76)</f>
        <v>0</v>
      </c>
      <c r="K77" s="150"/>
      <c r="L77" s="301">
        <f>SUM(L76)</f>
        <v>0</v>
      </c>
      <c r="N77" s="303"/>
      <c r="O77" s="303"/>
      <c r="P77" s="303"/>
      <c r="Q77" s="303"/>
      <c r="R77" s="303"/>
      <c r="S77" s="303"/>
      <c r="T77" s="303"/>
    </row>
    <row r="78" spans="2:20">
      <c r="B78" s="159" t="str">
        <f>+'Bce 8 Columnas'!B41</f>
        <v>1-2-01-001 Empresa Relacionada FC</v>
      </c>
      <c r="C78" s="212"/>
      <c r="D78" s="160">
        <f>+'Bce 8 Columnas'!C41</f>
        <v>195000000</v>
      </c>
      <c r="E78" s="155"/>
      <c r="F78" s="155">
        <f>+D78+E78</f>
        <v>195000000</v>
      </c>
      <c r="H78" s="158"/>
      <c r="I78" s="151"/>
      <c r="J78" s="149"/>
      <c r="K78" s="150"/>
      <c r="L78" s="152"/>
      <c r="N78" s="303"/>
      <c r="O78" s="303"/>
      <c r="P78" s="303"/>
      <c r="Q78" s="303"/>
      <c r="R78" s="303"/>
      <c r="S78" s="303"/>
      <c r="T78" s="303"/>
    </row>
    <row r="79" spans="2:20" ht="13.15" thickBot="1">
      <c r="B79" s="159" t="str">
        <f>+'Bce 8 Columnas'!B42</f>
        <v>1-2-01-002 Empresa Relacionada B&amp;N</v>
      </c>
      <c r="C79" s="212"/>
      <c r="D79" s="160">
        <f>+'Bce 8 Columnas'!C42</f>
        <v>185000000</v>
      </c>
      <c r="E79" s="155"/>
      <c r="F79" s="155">
        <f t="shared" ref="F79:F84" si="9">+D79+E79</f>
        <v>185000000</v>
      </c>
      <c r="H79" s="304" t="str">
        <f>+'Bce 8 Columnas'!B93</f>
        <v>2-3-01-003 Ganancias (pérdidas) acumuladas</v>
      </c>
      <c r="I79" s="260"/>
      <c r="J79" s="305">
        <f>+'Bce 8 Columnas'!D93</f>
        <v>720000000</v>
      </c>
      <c r="K79" s="305"/>
      <c r="L79" s="306">
        <f>+J79+K79</f>
        <v>720000000</v>
      </c>
      <c r="N79" s="303"/>
      <c r="O79" s="303"/>
      <c r="P79" s="303"/>
      <c r="Q79" s="303"/>
      <c r="R79" s="303"/>
      <c r="S79" s="303"/>
      <c r="T79" s="303"/>
    </row>
    <row r="80" spans="2:20" ht="13.8" customHeight="1">
      <c r="B80" s="159" t="str">
        <f>+'Bce 8 Columnas'!B43</f>
        <v>1-2-01-003 Empresa Relacionada CasaIdeas</v>
      </c>
      <c r="C80" s="212"/>
      <c r="D80" s="160">
        <f>+'Bce 8 Columnas'!C43</f>
        <v>13500000</v>
      </c>
      <c r="E80" s="155"/>
      <c r="F80" s="155">
        <f t="shared" si="9"/>
        <v>13500000</v>
      </c>
      <c r="H80" s="153" t="s">
        <v>205</v>
      </c>
      <c r="I80" s="156"/>
      <c r="J80" s="164">
        <f>SUM(J79)</f>
        <v>720000000</v>
      </c>
      <c r="K80" s="150"/>
      <c r="L80" s="165">
        <f>SUM(L79)</f>
        <v>720000000</v>
      </c>
      <c r="N80" s="303"/>
      <c r="O80" s="303"/>
      <c r="P80" s="303"/>
      <c r="Q80" s="303"/>
      <c r="R80" s="303"/>
      <c r="S80" s="303"/>
      <c r="T80" s="303"/>
    </row>
    <row r="81" spans="2:20">
      <c r="B81" s="159" t="str">
        <f>+'Bce 8 Columnas'!B44</f>
        <v>1-2-01-004 Empresa Relacionada Falabella</v>
      </c>
      <c r="C81" s="212"/>
      <c r="D81" s="160">
        <f>+'Bce 8 Columnas'!C44</f>
        <v>300000000</v>
      </c>
      <c r="E81" s="155"/>
      <c r="F81" s="155">
        <f t="shared" si="9"/>
        <v>300000000</v>
      </c>
      <c r="H81" s="158"/>
      <c r="I81" s="151"/>
      <c r="J81" s="149"/>
      <c r="K81" s="150"/>
      <c r="L81" s="152"/>
      <c r="N81" s="303"/>
      <c r="O81" s="303"/>
      <c r="P81" s="303"/>
      <c r="Q81" s="303"/>
      <c r="R81" s="303"/>
      <c r="S81" s="303"/>
      <c r="T81" s="303"/>
    </row>
    <row r="82" spans="2:20">
      <c r="B82" s="159" t="str">
        <f>+'Bce 8 Columnas'!B45</f>
        <v>1-2-01-005 Empresa Relacionada Paris</v>
      </c>
      <c r="C82" s="212"/>
      <c r="D82" s="160">
        <f>+'Bce 8 Columnas'!C45</f>
        <v>117250000</v>
      </c>
      <c r="E82" s="155"/>
      <c r="F82" s="155">
        <f t="shared" si="9"/>
        <v>117250000</v>
      </c>
      <c r="H82" s="158"/>
      <c r="I82" s="151"/>
      <c r="J82" s="149"/>
      <c r="K82" s="150"/>
      <c r="L82" s="152"/>
      <c r="N82" s="303"/>
      <c r="O82" s="303"/>
      <c r="P82" s="303"/>
      <c r="Q82" s="303"/>
      <c r="R82" s="303"/>
      <c r="S82" s="303"/>
      <c r="T82" s="303"/>
    </row>
    <row r="83" spans="2:20" ht="13.15" thickBot="1">
      <c r="B83" s="159" t="str">
        <f>+'Bce 8 Columnas'!B46</f>
        <v>1-2-01-006 Empresa Relacionada Lun</v>
      </c>
      <c r="C83" s="212"/>
      <c r="D83" s="160">
        <f>+'Bce 8 Columnas'!C46</f>
        <v>31500000</v>
      </c>
      <c r="E83" s="155"/>
      <c r="F83" s="155">
        <f t="shared" si="9"/>
        <v>31500000</v>
      </c>
      <c r="H83" s="159" t="str">
        <f>+'Bce 8 Columnas'!B134</f>
        <v>Utilidad o (pérdida del ejercicio)</v>
      </c>
      <c r="I83" s="161"/>
      <c r="J83" s="288">
        <f>+'Bce 8 Columnas'!D134</f>
        <v>738909504</v>
      </c>
      <c r="K83" s="150">
        <f>+E203</f>
        <v>0</v>
      </c>
      <c r="L83" s="292">
        <f>+J83+K83</f>
        <v>738909504</v>
      </c>
      <c r="N83" s="303"/>
      <c r="O83" s="303"/>
      <c r="P83" s="303"/>
      <c r="Q83" s="303"/>
      <c r="R83" s="303"/>
      <c r="S83" s="303"/>
      <c r="T83" s="303"/>
    </row>
    <row r="84" spans="2:20" ht="13.15" thickBot="1">
      <c r="B84" s="159" t="str">
        <f>+'Bce 8 Columnas'!B47</f>
        <v>1-2-01-007 Empresa Relacionada Roma</v>
      </c>
      <c r="C84" s="212"/>
      <c r="D84" s="160">
        <f>+'Bce 8 Columnas'!C47</f>
        <v>78000000</v>
      </c>
      <c r="E84" s="155"/>
      <c r="F84" s="167">
        <f t="shared" si="9"/>
        <v>78000000</v>
      </c>
      <c r="H84" s="153" t="s">
        <v>267</v>
      </c>
      <c r="I84" s="156"/>
      <c r="J84" s="164">
        <f>SUM(J83)</f>
        <v>738909504</v>
      </c>
      <c r="K84" s="150"/>
      <c r="L84" s="165">
        <f>SUM(L83)</f>
        <v>738909504</v>
      </c>
    </row>
    <row r="85" spans="2:20" ht="13.15" thickBot="1">
      <c r="B85" s="153" t="s">
        <v>268</v>
      </c>
      <c r="C85" s="211"/>
      <c r="D85" s="377">
        <f>SUM(D78:D84)</f>
        <v>920250000</v>
      </c>
      <c r="E85" s="155"/>
      <c r="F85" s="169">
        <f>SUM(F78:F84)</f>
        <v>920250000</v>
      </c>
      <c r="H85" s="158"/>
      <c r="I85" s="151"/>
      <c r="J85" s="149"/>
      <c r="K85" s="150"/>
      <c r="L85" s="152"/>
    </row>
    <row r="86" spans="2:20" ht="13.15" thickBot="1">
      <c r="B86" s="158"/>
      <c r="C86" s="210"/>
      <c r="D86" s="149"/>
      <c r="E86" s="150"/>
      <c r="F86" s="150"/>
      <c r="H86" s="307" t="s">
        <v>3</v>
      </c>
      <c r="I86" s="171"/>
      <c r="J86" s="308">
        <f>+J84+J80+J77+J72+J66+J64+J61+J58+J56+J54+J52+J48+J46+J44+J42+J39+J31+J33+J19</f>
        <v>4864029299</v>
      </c>
      <c r="K86" s="178">
        <f>SUM(K9:K85)</f>
        <v>0</v>
      </c>
      <c r="L86" s="309">
        <f>+L84+L80+L77+L72+L66+L64+L61+L58+L56+L54+L52+L48+L46+L44+L42+L39+L31+L33+L19</f>
        <v>4864029299</v>
      </c>
    </row>
    <row r="87" spans="2:20" ht="13.15" thickBot="1">
      <c r="B87" s="159" t="str">
        <f>+'Bce 8 Columnas'!B48</f>
        <v>1-2-03-001 Software Contable</v>
      </c>
      <c r="C87" s="212"/>
      <c r="D87" s="160">
        <f>+'Bce 8 Columnas'!C48</f>
        <v>1500000</v>
      </c>
      <c r="E87" s="155"/>
      <c r="F87" s="155">
        <f>+D87+E87</f>
        <v>1500000</v>
      </c>
      <c r="H87" s="170"/>
      <c r="I87" s="172"/>
      <c r="J87" s="170"/>
      <c r="K87" s="173"/>
      <c r="L87" s="310"/>
    </row>
    <row r="88" spans="2:20">
      <c r="B88" s="159" t="str">
        <f>+'Bce 8 Columnas'!B49</f>
        <v>1-2-03-002 Derechos de Agua</v>
      </c>
      <c r="C88" s="212"/>
      <c r="D88" s="160">
        <f>+'Bce 8 Columnas'!C49</f>
        <v>1</v>
      </c>
      <c r="E88" s="155"/>
      <c r="F88" s="155">
        <f t="shared" ref="F88:F90" si="10">+D88+E88</f>
        <v>1</v>
      </c>
    </row>
    <row r="89" spans="2:20" ht="13.15" thickBot="1">
      <c r="B89" s="159" t="str">
        <f>+'Bce 8 Columnas'!B50</f>
        <v>1-2-03-003 Servidumbre de Paso</v>
      </c>
      <c r="C89" s="212"/>
      <c r="D89" s="160">
        <f>+'Bce 8 Columnas'!C50</f>
        <v>7000000</v>
      </c>
      <c r="E89" s="155"/>
      <c r="F89" s="155">
        <f t="shared" si="10"/>
        <v>7000000</v>
      </c>
    </row>
    <row r="90" spans="2:20" ht="13.15" thickBot="1">
      <c r="B90" s="159" t="str">
        <f>+'Bce 8 Columnas'!B51</f>
        <v>1-2-03-004 Marca Colegio de Contadores</v>
      </c>
      <c r="C90" s="212"/>
      <c r="D90" s="160">
        <f>+'Bce 8 Columnas'!C51</f>
        <v>0</v>
      </c>
      <c r="E90" s="155"/>
      <c r="F90" s="167">
        <f t="shared" si="10"/>
        <v>0</v>
      </c>
      <c r="H90" s="296" t="s">
        <v>271</v>
      </c>
      <c r="I90" s="296"/>
      <c r="J90" s="311">
        <f>+F125-L86</f>
        <v>0</v>
      </c>
    </row>
    <row r="91" spans="2:20" ht="13.15" thickBot="1">
      <c r="B91" s="153" t="s">
        <v>181</v>
      </c>
      <c r="C91" s="211"/>
      <c r="D91" s="168">
        <f>SUM(D87:D90)</f>
        <v>8500001</v>
      </c>
      <c r="E91" s="155"/>
      <c r="F91" s="169">
        <f>SUM(F87:F90)</f>
        <v>8500001</v>
      </c>
      <c r="H91" s="296" t="s">
        <v>328</v>
      </c>
      <c r="I91" s="296"/>
      <c r="J91" s="259">
        <f>+E125-K86</f>
        <v>0</v>
      </c>
    </row>
    <row r="92" spans="2:20" ht="13.15" thickBot="1">
      <c r="B92" s="158"/>
      <c r="C92" s="210"/>
      <c r="D92" s="149"/>
      <c r="E92" s="150"/>
      <c r="F92" s="150"/>
      <c r="H92" s="378" t="s">
        <v>394</v>
      </c>
      <c r="I92" s="378"/>
      <c r="J92" s="379">
        <f>+L83-F203</f>
        <v>7.6923131942749023E-2</v>
      </c>
    </row>
    <row r="93" spans="2:20">
      <c r="B93" s="159" t="str">
        <f>+'Bce 8 Columnas'!B52</f>
        <v>1-2-05-001 Plusvalia</v>
      </c>
      <c r="C93" s="212"/>
      <c r="D93" s="160">
        <f>+'Bce 8 Columnas'!C52</f>
        <v>157500000</v>
      </c>
      <c r="E93" s="155"/>
      <c r="F93" s="155">
        <f>+D93+E93</f>
        <v>157500000</v>
      </c>
    </row>
    <row r="94" spans="2:20" ht="13.15" thickBot="1">
      <c r="B94" s="159" t="str">
        <f>+'Bce 8 Columnas'!B53</f>
        <v>1-2-05-002 Amortización Plusvalia</v>
      </c>
      <c r="C94" s="212"/>
      <c r="D94" s="166">
        <f>-'Bce 8 Columnas'!D53</f>
        <v>-122500000</v>
      </c>
      <c r="E94" s="155"/>
      <c r="F94" s="167">
        <f>+D94+E94</f>
        <v>-122500000</v>
      </c>
    </row>
    <row r="95" spans="2:20">
      <c r="B95" s="153" t="s">
        <v>276</v>
      </c>
      <c r="C95" s="211"/>
      <c r="D95" s="168">
        <f>SUM(D93:D94)</f>
        <v>35000000</v>
      </c>
      <c r="E95" s="155"/>
      <c r="F95" s="169">
        <f>SUM(F93:F94)</f>
        <v>35000000</v>
      </c>
    </row>
    <row r="96" spans="2:20">
      <c r="B96" s="158"/>
      <c r="C96" s="210"/>
      <c r="D96" s="149"/>
      <c r="E96" s="150"/>
      <c r="F96" s="150"/>
    </row>
    <row r="97" spans="2:6" ht="13.8" customHeight="1">
      <c r="B97" s="159" t="str">
        <f>+'Bce 8 Columnas'!B54</f>
        <v xml:space="preserve">1-2-10-001 Maquinarias y Equipos </v>
      </c>
      <c r="C97" s="212"/>
      <c r="D97" s="160">
        <f>+'Bce 8 Columnas'!C54</f>
        <v>15000000</v>
      </c>
      <c r="E97" s="155"/>
      <c r="F97" s="155">
        <f>+D97+E97</f>
        <v>15000000</v>
      </c>
    </row>
    <row r="98" spans="2:6">
      <c r="B98" s="159" t="str">
        <f>+'Bce 8 Columnas'!B55</f>
        <v>1-2-10-002 Muebles y Enseres</v>
      </c>
      <c r="C98" s="212"/>
      <c r="D98" s="160">
        <f>+'Bce 8 Columnas'!C55</f>
        <v>22000000</v>
      </c>
      <c r="E98" s="155"/>
      <c r="F98" s="155">
        <f t="shared" ref="F98:F113" si="11">+D98+E98</f>
        <v>22000000</v>
      </c>
    </row>
    <row r="99" spans="2:6">
      <c r="B99" s="159" t="str">
        <f>+'Bce 8 Columnas'!B56</f>
        <v xml:space="preserve">1-2-10-003 Vehículos </v>
      </c>
      <c r="C99" s="212"/>
      <c r="D99" s="160">
        <f>+'Bce 8 Columnas'!C56</f>
        <v>30000000</v>
      </c>
      <c r="E99" s="155"/>
      <c r="F99" s="155">
        <f t="shared" si="11"/>
        <v>30000000</v>
      </c>
    </row>
    <row r="100" spans="2:6">
      <c r="B100" s="159" t="str">
        <f>+'Bce 8 Columnas'!B57</f>
        <v>1-2-10-004 Edificaciones</v>
      </c>
      <c r="C100" s="212"/>
      <c r="D100" s="160">
        <f>+'Bce 8 Columnas'!C57</f>
        <v>220000000</v>
      </c>
      <c r="E100" s="155"/>
      <c r="F100" s="155">
        <f t="shared" si="11"/>
        <v>220000000</v>
      </c>
    </row>
    <row r="101" spans="2:6">
      <c r="B101" s="159" t="str">
        <f>+'Bce 8 Columnas'!B59</f>
        <v>1-2-10-006 Otras Máquinas y Equipos</v>
      </c>
      <c r="C101" s="212"/>
      <c r="D101" s="160">
        <f>+'Bce 8 Columnas'!C59</f>
        <v>275000000</v>
      </c>
      <c r="E101" s="155"/>
      <c r="F101" s="155">
        <f t="shared" si="11"/>
        <v>275000000</v>
      </c>
    </row>
    <row r="102" spans="2:6">
      <c r="B102" s="159" t="str">
        <f>+'Bce 8 Columnas'!B60</f>
        <v>1-2-10-007 Terrenos</v>
      </c>
      <c r="C102" s="212"/>
      <c r="D102" s="160">
        <f>+'Bce 8 Columnas'!C60</f>
        <v>480000000</v>
      </c>
      <c r="E102" s="155"/>
      <c r="F102" s="155">
        <f t="shared" si="11"/>
        <v>480000000</v>
      </c>
    </row>
    <row r="103" spans="2:6">
      <c r="B103" s="159" t="str">
        <f>+'Bce 8 Columnas'!B61</f>
        <v>1-2-10-054 Planta Productora</v>
      </c>
      <c r="C103" s="212"/>
      <c r="D103" s="160">
        <f>+'Bce 8 Columnas'!C61</f>
        <v>183000000</v>
      </c>
      <c r="E103" s="155"/>
      <c r="F103" s="155">
        <f t="shared" si="11"/>
        <v>183000000</v>
      </c>
    </row>
    <row r="104" spans="2:6">
      <c r="B104" s="159" t="str">
        <f>+'Bce 8 Columnas'!B62</f>
        <v>1-2-10-008 Dep. Acum. de Edificaciones</v>
      </c>
      <c r="C104" s="212"/>
      <c r="D104" s="160">
        <f>-'Bce 8 Columnas'!D62</f>
        <v>-77000000</v>
      </c>
      <c r="E104" s="155"/>
      <c r="F104" s="155">
        <f t="shared" ref="F104:F108" si="12">+D104+E104</f>
        <v>-77000000</v>
      </c>
    </row>
    <row r="105" spans="2:6">
      <c r="B105" s="159" t="str">
        <f>+'Bce 8 Columnas'!B63</f>
        <v xml:space="preserve">1-2-10-009 Dep. Acum. de Maquinarias y Equipos </v>
      </c>
      <c r="C105" s="212"/>
      <c r="D105" s="160">
        <f>-'Bce 8 Columnas'!D63</f>
        <v>-5000000</v>
      </c>
      <c r="E105" s="155"/>
      <c r="F105" s="155">
        <f t="shared" si="12"/>
        <v>-5000000</v>
      </c>
    </row>
    <row r="106" spans="2:6">
      <c r="B106" s="159" t="str">
        <f>+'Bce 8 Columnas'!B64</f>
        <v xml:space="preserve">1-2-10-010 Dep. Acum. de Vehículos </v>
      </c>
      <c r="C106" s="212"/>
      <c r="D106" s="160">
        <f>-'Bce 8 Columnas'!D64</f>
        <v>-20000000</v>
      </c>
      <c r="E106" s="155"/>
      <c r="F106" s="155">
        <f t="shared" si="12"/>
        <v>-20000000</v>
      </c>
    </row>
    <row r="107" spans="2:6">
      <c r="B107" s="159" t="str">
        <f>+'Bce 8 Columnas'!B65</f>
        <v>1-2-10-011 Dep. Acum. de Muebles y Enseres</v>
      </c>
      <c r="C107" s="212"/>
      <c r="D107" s="160">
        <f>-'Bce 8 Columnas'!D65</f>
        <v>-9000000</v>
      </c>
      <c r="E107" s="155"/>
      <c r="F107" s="155">
        <f t="shared" si="12"/>
        <v>-9000000</v>
      </c>
    </row>
    <row r="108" spans="2:6">
      <c r="B108" s="159" t="str">
        <f>+'Bce 8 Columnas'!B66</f>
        <v>1-2-10-012 Dep. Acum. de Otras Máquinas y Equipos</v>
      </c>
      <c r="C108" s="212"/>
      <c r="D108" s="160">
        <f>-'Bce 8 Columnas'!D66</f>
        <v>-16000000</v>
      </c>
      <c r="E108" s="155"/>
      <c r="F108" s="155">
        <f t="shared" si="12"/>
        <v>-16000000</v>
      </c>
    </row>
    <row r="109" spans="2:6">
      <c r="B109" s="159"/>
      <c r="C109" s="212"/>
      <c r="D109" s="160"/>
      <c r="E109" s="155"/>
      <c r="F109" s="155">
        <f t="shared" si="11"/>
        <v>0</v>
      </c>
    </row>
    <row r="110" spans="2:6">
      <c r="B110" s="159"/>
      <c r="C110" s="212"/>
      <c r="D110" s="160"/>
      <c r="E110" s="155"/>
      <c r="F110" s="155">
        <f t="shared" si="11"/>
        <v>0</v>
      </c>
    </row>
    <row r="111" spans="2:6">
      <c r="B111" s="159"/>
      <c r="C111" s="212"/>
      <c r="D111" s="160"/>
      <c r="E111" s="155"/>
      <c r="F111" s="155">
        <f t="shared" si="11"/>
        <v>0</v>
      </c>
    </row>
    <row r="112" spans="2:6">
      <c r="B112" s="159"/>
      <c r="C112" s="212"/>
      <c r="D112" s="160"/>
      <c r="E112" s="155"/>
      <c r="F112" s="155">
        <f t="shared" si="11"/>
        <v>0</v>
      </c>
    </row>
    <row r="113" spans="2:6" ht="13.15" thickBot="1">
      <c r="B113" s="159"/>
      <c r="C113" s="212"/>
      <c r="D113" s="166"/>
      <c r="E113" s="155"/>
      <c r="F113" s="155">
        <f t="shared" si="11"/>
        <v>0</v>
      </c>
    </row>
    <row r="114" spans="2:6">
      <c r="B114" s="153" t="s">
        <v>182</v>
      </c>
      <c r="C114" s="211"/>
      <c r="D114" s="168">
        <f>SUM(D97:D113)</f>
        <v>1098000000</v>
      </c>
      <c r="E114" s="155"/>
      <c r="F114" s="169">
        <f>SUM(F97:F113)</f>
        <v>1098000000</v>
      </c>
    </row>
    <row r="115" spans="2:6">
      <c r="B115" s="158"/>
      <c r="C115" s="210"/>
      <c r="D115" s="149"/>
      <c r="E115" s="150"/>
      <c r="F115" s="150"/>
    </row>
    <row r="116" spans="2:6">
      <c r="B116" s="158" t="str">
        <f>+'Bce 8 Columnas'!B58</f>
        <v>1-2-10-005 Activos en Leasing</v>
      </c>
      <c r="C116" s="210"/>
      <c r="D116" s="313">
        <f>+'Bce 8 Columnas'!C58</f>
        <v>357224881</v>
      </c>
      <c r="E116" s="150"/>
      <c r="F116" s="150">
        <f>+D116+E116</f>
        <v>357224881</v>
      </c>
    </row>
    <row r="117" spans="2:6">
      <c r="B117" s="158" t="str">
        <f>+'Bce 8 Columnas'!B67</f>
        <v>1-2-10-013 Dep. Acum. de Activos en Leasing</v>
      </c>
      <c r="C117" s="210"/>
      <c r="D117" s="313">
        <f>-'Bce 8 Columnas'!D67</f>
        <v>-1984583</v>
      </c>
      <c r="E117" s="150"/>
      <c r="F117" s="150">
        <f t="shared" ref="F117:F119" si="13">+D117+E117</f>
        <v>-1984583</v>
      </c>
    </row>
    <row r="118" spans="2:6">
      <c r="B118" s="158"/>
      <c r="C118" s="210"/>
      <c r="D118" s="313"/>
      <c r="E118" s="150"/>
      <c r="F118" s="150">
        <f t="shared" si="13"/>
        <v>0</v>
      </c>
    </row>
    <row r="119" spans="2:6" ht="13.15" thickBot="1">
      <c r="B119" s="158"/>
      <c r="C119" s="210"/>
      <c r="D119" s="393"/>
      <c r="E119" s="150"/>
      <c r="F119" s="173">
        <f t="shared" si="13"/>
        <v>0</v>
      </c>
    </row>
    <row r="120" spans="2:6">
      <c r="B120" s="153" t="s">
        <v>361</v>
      </c>
      <c r="C120" s="211"/>
      <c r="D120" s="168">
        <f>SUM(D116:D119)</f>
        <v>355240298</v>
      </c>
      <c r="E120" s="155"/>
      <c r="F120" s="169">
        <f>+D120+E120</f>
        <v>355240298</v>
      </c>
    </row>
    <row r="121" spans="2:6">
      <c r="B121" s="158"/>
      <c r="C121" s="210"/>
      <c r="D121" s="149"/>
      <c r="E121" s="150"/>
      <c r="F121" s="150"/>
    </row>
    <row r="122" spans="2:6" ht="13.15" thickBot="1">
      <c r="B122" s="159" t="str">
        <f>+'Bce 8 Columnas'!B68</f>
        <v>1-2-15-001 Activos por Impuestos diferidos</v>
      </c>
      <c r="C122" s="212"/>
      <c r="D122" s="166"/>
      <c r="E122" s="155"/>
      <c r="F122" s="167">
        <f>+D122+E122</f>
        <v>0</v>
      </c>
    </row>
    <row r="123" spans="2:6">
      <c r="B123" s="153" t="s">
        <v>183</v>
      </c>
      <c r="C123" s="211"/>
      <c r="D123" s="154">
        <f>SUM(D122)</f>
        <v>0</v>
      </c>
      <c r="E123" s="155"/>
      <c r="F123" s="169">
        <f>SUM(F122)</f>
        <v>0</v>
      </c>
    </row>
    <row r="124" spans="2:6" ht="13.15" thickBot="1">
      <c r="B124" s="158"/>
      <c r="C124" s="210"/>
      <c r="D124" s="149"/>
      <c r="E124" s="150"/>
      <c r="F124" s="150"/>
    </row>
    <row r="125" spans="2:6" ht="13.15" thickBot="1">
      <c r="B125" s="244" t="s">
        <v>0</v>
      </c>
      <c r="C125" s="245"/>
      <c r="D125" s="246">
        <f>+D123+D120+D114+D95+D91+D85+D76+D74+D72+D68+D64+D62+D59+D54+D49+D47+D37+D30+D22</f>
        <v>4864029299</v>
      </c>
      <c r="E125" s="247">
        <f>SUM(E9:E124)</f>
        <v>0</v>
      </c>
      <c r="F125" s="246">
        <f>+F123+F120+F114+F95+F91+F85+F76+F74+F72+F68+F64+F62+F59+F54+F49+F47+F37+F30+F22</f>
        <v>4864029299</v>
      </c>
    </row>
    <row r="126" spans="2:6" ht="13.15" thickBot="1">
      <c r="B126" s="170"/>
      <c r="C126" s="213"/>
      <c r="D126" s="170"/>
      <c r="E126" s="173"/>
      <c r="F126" s="173"/>
    </row>
    <row r="128" spans="2:6">
      <c r="B128" s="174"/>
      <c r="C128" s="214"/>
    </row>
    <row r="129" spans="2:6" ht="13.15" thickBot="1">
      <c r="B129" s="175"/>
      <c r="C129" s="214"/>
    </row>
    <row r="130" spans="2:6" ht="14.25">
      <c r="B130" s="236"/>
      <c r="C130" s="237"/>
      <c r="D130" s="238"/>
      <c r="E130" s="238"/>
      <c r="F130" s="335" t="s">
        <v>364</v>
      </c>
    </row>
    <row r="131" spans="2:6" ht="13.5">
      <c r="B131" s="239" t="s">
        <v>165</v>
      </c>
      <c r="C131" s="239" t="s">
        <v>224</v>
      </c>
      <c r="D131" s="240" t="s">
        <v>225</v>
      </c>
      <c r="E131" s="240" t="s">
        <v>6</v>
      </c>
      <c r="F131" s="240" t="s">
        <v>402</v>
      </c>
    </row>
    <row r="132" spans="2:6" ht="13.9" thickBot="1">
      <c r="B132" s="241"/>
      <c r="C132" s="242"/>
      <c r="D132" s="243"/>
      <c r="E132" s="243"/>
      <c r="F132" s="243"/>
    </row>
    <row r="133" spans="2:6" ht="13.5">
      <c r="B133" s="202"/>
      <c r="C133" s="201"/>
      <c r="D133" s="200"/>
      <c r="E133" s="200"/>
      <c r="F133" s="200"/>
    </row>
    <row r="134" spans="2:6">
      <c r="B134" s="216" t="s">
        <v>206</v>
      </c>
      <c r="C134" s="217"/>
      <c r="D134" s="218"/>
      <c r="E134" s="218"/>
      <c r="F134" s="218"/>
    </row>
    <row r="135" spans="2:6" ht="13.5">
      <c r="B135" s="219"/>
      <c r="C135" s="220"/>
      <c r="D135" s="200"/>
      <c r="E135" s="200"/>
      <c r="F135" s="200"/>
    </row>
    <row r="136" spans="2:6">
      <c r="B136" s="221" t="str">
        <f>+'Bce 8 Columnas'!B94</f>
        <v>3-1-01-001 Ventas</v>
      </c>
      <c r="C136" s="222"/>
      <c r="D136" s="223">
        <f>+'Bce 8 Columnas'!F94</f>
        <v>1409910827</v>
      </c>
      <c r="E136" s="223"/>
      <c r="F136" s="223">
        <f>+D136+E136</f>
        <v>1409910827</v>
      </c>
    </row>
    <row r="137" spans="2:6" ht="13.15" thickBot="1">
      <c r="B137" s="221" t="str">
        <f>+'Bce 8 Columnas'!B95</f>
        <v>3-1-01-002 Descuentos Otorgados</v>
      </c>
      <c r="C137" s="222"/>
      <c r="D137" s="224">
        <f>-'Bce 8 Columnas'!E95</f>
        <v>-20000000</v>
      </c>
      <c r="E137" s="224"/>
      <c r="F137" s="224">
        <f>+D137+E137</f>
        <v>-20000000</v>
      </c>
    </row>
    <row r="138" spans="2:6">
      <c r="B138" s="216" t="s">
        <v>207</v>
      </c>
      <c r="C138" s="217"/>
      <c r="D138" s="225">
        <f>SUM(D136:D137)</f>
        <v>1389910827</v>
      </c>
      <c r="E138" s="225"/>
      <c r="F138" s="225">
        <f>SUM(F136:F137)</f>
        <v>1389910827</v>
      </c>
    </row>
    <row r="139" spans="2:6" ht="13.5">
      <c r="B139" s="219"/>
      <c r="C139" s="220"/>
      <c r="D139" s="200"/>
      <c r="E139" s="200"/>
      <c r="F139" s="200"/>
    </row>
    <row r="140" spans="2:6" ht="13.15" thickBot="1">
      <c r="B140" s="221" t="str">
        <f>+'Bce 8 Columnas'!B96</f>
        <v>4-1-01-001 Costo de Venta</v>
      </c>
      <c r="C140" s="222"/>
      <c r="D140" s="224">
        <f>-'Bce 8 Columnas'!E96</f>
        <v>-182662912</v>
      </c>
      <c r="E140" s="224"/>
      <c r="F140" s="224">
        <f>+D140+E140</f>
        <v>-182662912</v>
      </c>
    </row>
    <row r="141" spans="2:6">
      <c r="B141" s="216" t="s">
        <v>208</v>
      </c>
      <c r="C141" s="217"/>
      <c r="D141" s="225">
        <f>SUM(D140)</f>
        <v>-182662912</v>
      </c>
      <c r="E141" s="225"/>
      <c r="F141" s="225">
        <f>SUM(F140)</f>
        <v>-182662912</v>
      </c>
    </row>
    <row r="142" spans="2:6" ht="13.5">
      <c r="B142" s="219"/>
      <c r="C142" s="220"/>
      <c r="D142" s="200"/>
      <c r="E142" s="200"/>
      <c r="F142" s="200"/>
    </row>
    <row r="143" spans="2:6">
      <c r="B143" s="221" t="str">
        <f>+'Bce 8 Columnas'!B104</f>
        <v>4-1-03-002 Gastos por Arriendos</v>
      </c>
      <c r="C143" s="222"/>
      <c r="D143" s="223">
        <f>-'Bce 8 Columnas'!E104</f>
        <v>-41995878</v>
      </c>
      <c r="E143" s="223"/>
      <c r="F143" s="223">
        <f t="shared" ref="F143:F148" si="14">+D143+E143</f>
        <v>-41995878</v>
      </c>
    </row>
    <row r="144" spans="2:6">
      <c r="B144" s="221" t="str">
        <f>+'Bce 8 Columnas'!B105</f>
        <v>4-1-03-003 Servicios Básicos</v>
      </c>
      <c r="C144" s="222"/>
      <c r="D144" s="223">
        <f>-'Bce 8 Columnas'!E105</f>
        <v>-3500000</v>
      </c>
      <c r="E144" s="223"/>
      <c r="F144" s="223">
        <f t="shared" si="14"/>
        <v>-3500000</v>
      </c>
    </row>
    <row r="145" spans="2:6">
      <c r="B145" s="221" t="str">
        <f>+'Bce 8 Columnas'!B106</f>
        <v>4-1-03-004 Gastos Arriendo Impresora</v>
      </c>
      <c r="C145" s="222"/>
      <c r="D145" s="223">
        <f>-'Bce 8 Columnas'!E106</f>
        <v>-1350000</v>
      </c>
      <c r="E145" s="223"/>
      <c r="F145" s="223">
        <f t="shared" si="14"/>
        <v>-1350000</v>
      </c>
    </row>
    <row r="146" spans="2:6">
      <c r="B146" s="221" t="str">
        <f>+'Bce 8 Columnas'!B107</f>
        <v>4-1-03-005 Publicidad</v>
      </c>
      <c r="C146" s="222"/>
      <c r="D146" s="223">
        <f>-'Bce 8 Columnas'!E107</f>
        <v>-2000000</v>
      </c>
      <c r="E146" s="223"/>
      <c r="F146" s="223">
        <f t="shared" si="14"/>
        <v>-2000000</v>
      </c>
    </row>
    <row r="147" spans="2:6">
      <c r="B147" s="221" t="str">
        <f>+'Bce 8 Columnas'!B108</f>
        <v>4-1-03-006 Asesoría Contable</v>
      </c>
      <c r="C147" s="222"/>
      <c r="D147" s="223">
        <f>-'Bce 8 Columnas'!E108</f>
        <v>-6000000</v>
      </c>
      <c r="E147" s="223"/>
      <c r="F147" s="223">
        <f t="shared" si="14"/>
        <v>-6000000</v>
      </c>
    </row>
    <row r="148" spans="2:6">
      <c r="B148" s="221" t="str">
        <f>+'Bce 8 Columnas'!B109</f>
        <v>4-1-03-007 Asesoría Legal</v>
      </c>
      <c r="C148" s="222"/>
      <c r="D148" s="223">
        <f>-'Bce 8 Columnas'!E109</f>
        <v>-2000000</v>
      </c>
      <c r="E148" s="223"/>
      <c r="F148" s="223">
        <f t="shared" si="14"/>
        <v>-2000000</v>
      </c>
    </row>
    <row r="149" spans="2:6" ht="13.15" thickBot="1">
      <c r="B149" s="221"/>
      <c r="C149" s="222"/>
      <c r="D149" s="223"/>
      <c r="E149" s="223"/>
      <c r="F149" s="223"/>
    </row>
    <row r="150" spans="2:6">
      <c r="B150" s="216" t="s">
        <v>209</v>
      </c>
      <c r="C150" s="217"/>
      <c r="D150" s="225">
        <f>SUM(D143:D149)</f>
        <v>-56845878</v>
      </c>
      <c r="E150" s="225"/>
      <c r="F150" s="225">
        <f>SUM(F143:F149)</f>
        <v>-56845878</v>
      </c>
    </row>
    <row r="151" spans="2:6" ht="13.5">
      <c r="B151" s="219"/>
      <c r="C151" s="220"/>
      <c r="D151" s="200"/>
      <c r="E151" s="200"/>
      <c r="F151" s="200"/>
    </row>
    <row r="152" spans="2:6">
      <c r="B152" s="221" t="str">
        <f>+'Bce 8 Columnas'!B97</f>
        <v>4-1-02-001 Remuneraciones</v>
      </c>
      <c r="C152" s="222"/>
      <c r="D152" s="223">
        <f>-'Bce 8 Columnas'!E97</f>
        <v>-320000000</v>
      </c>
      <c r="E152" s="223"/>
      <c r="F152" s="223">
        <f t="shared" ref="F152:F158" si="15">+D152+E152</f>
        <v>-320000000</v>
      </c>
    </row>
    <row r="153" spans="2:6">
      <c r="B153" s="221" t="str">
        <f>+'Bce 8 Columnas'!B98</f>
        <v>4-1-02-002 Gratificaciones</v>
      </c>
      <c r="C153" s="222"/>
      <c r="D153" s="223">
        <f>-'Bce 8 Columnas'!E98</f>
        <v>-55000000</v>
      </c>
      <c r="E153" s="223"/>
      <c r="F153" s="223">
        <f t="shared" si="15"/>
        <v>-55000000</v>
      </c>
    </row>
    <row r="154" spans="2:6">
      <c r="B154" s="221" t="str">
        <f>+'Bce 8 Columnas'!B99</f>
        <v xml:space="preserve">4-1-02-003 Colación </v>
      </c>
      <c r="C154" s="222"/>
      <c r="D154" s="223">
        <f>-'Bce 8 Columnas'!E99</f>
        <v>-12000000</v>
      </c>
      <c r="E154" s="223"/>
      <c r="F154" s="223">
        <f t="shared" si="15"/>
        <v>-12000000</v>
      </c>
    </row>
    <row r="155" spans="2:6">
      <c r="B155" s="221" t="str">
        <f>+'Bce 8 Columnas'!B100</f>
        <v>4-1-02-004 Movilización</v>
      </c>
      <c r="C155" s="222"/>
      <c r="D155" s="223">
        <f>-'Bce 8 Columnas'!E100</f>
        <v>-12000000</v>
      </c>
      <c r="E155" s="223"/>
      <c r="F155" s="223">
        <f t="shared" si="15"/>
        <v>-12000000</v>
      </c>
    </row>
    <row r="156" spans="2:6">
      <c r="B156" s="221" t="str">
        <f>+'Bce 8 Columnas'!B101</f>
        <v>4-1-02-005 Capacitación</v>
      </c>
      <c r="C156" s="222"/>
      <c r="D156" s="223">
        <f>-'Bce 8 Columnas'!E101</f>
        <v>-5000000</v>
      </c>
      <c r="E156" s="223"/>
      <c r="F156" s="223">
        <f t="shared" si="15"/>
        <v>-5000000</v>
      </c>
    </row>
    <row r="157" spans="2:6">
      <c r="B157" s="221" t="str">
        <f>+'Bce 8 Columnas'!B102</f>
        <v>4-1-02-006 Vacaciones</v>
      </c>
      <c r="C157" s="222"/>
      <c r="D157" s="223">
        <f>-'Bce 8 Columnas'!E102</f>
        <v>-18000000</v>
      </c>
      <c r="E157" s="223"/>
      <c r="F157" s="223">
        <f t="shared" si="15"/>
        <v>-18000000</v>
      </c>
    </row>
    <row r="158" spans="2:6" ht="13.15" thickBot="1">
      <c r="B158" s="221" t="str">
        <f>+'Bce 8 Columnas'!B103</f>
        <v>4-1-03-001 Honorarios</v>
      </c>
      <c r="C158" s="222"/>
      <c r="D158" s="223">
        <f>-'Bce 8 Columnas'!E103</f>
        <v>-30000000</v>
      </c>
      <c r="E158" s="223"/>
      <c r="F158" s="223">
        <f t="shared" si="15"/>
        <v>-30000000</v>
      </c>
    </row>
    <row r="159" spans="2:6" ht="25.5">
      <c r="B159" s="216" t="s">
        <v>210</v>
      </c>
      <c r="C159" s="217"/>
      <c r="D159" s="225">
        <f>SUM(D152:D158)</f>
        <v>-452000000</v>
      </c>
      <c r="E159" s="225"/>
      <c r="F159" s="225">
        <f>SUM(F152:F158)</f>
        <v>-452000000</v>
      </c>
    </row>
    <row r="160" spans="2:6" ht="13.5">
      <c r="B160" s="219"/>
      <c r="C160" s="220"/>
      <c r="D160" s="200"/>
      <c r="E160" s="200"/>
      <c r="F160" s="200"/>
    </row>
    <row r="161" spans="2:6">
      <c r="B161" s="221" t="str">
        <f>+'Bce 8 Columnas'!B111</f>
        <v>4-1-07-001 Depreciación Activos en Leasing</v>
      </c>
      <c r="C161" s="222"/>
      <c r="D161" s="223">
        <f>-'Bce 8 Columnas'!E111</f>
        <v>-1984583</v>
      </c>
      <c r="E161" s="223"/>
      <c r="F161" s="223">
        <f>+D161+E161</f>
        <v>-1984583</v>
      </c>
    </row>
    <row r="162" spans="2:6">
      <c r="B162" s="221" t="str">
        <f>+'Bce 8 Columnas'!B112</f>
        <v>4-1-07-002 Depreciación Maquinarias y Equipos</v>
      </c>
      <c r="C162" s="222"/>
      <c r="D162" s="223">
        <f>-'Bce 8 Columnas'!E112</f>
        <v>0</v>
      </c>
      <c r="E162" s="223"/>
      <c r="F162" s="223">
        <f>+D162+E162</f>
        <v>0</v>
      </c>
    </row>
    <row r="163" spans="2:6">
      <c r="B163" s="221" t="str">
        <f>+'Bce 8 Columnas'!B113</f>
        <v>4-1-07-003 Depreciación Muebles y Enseres</v>
      </c>
      <c r="C163" s="222"/>
      <c r="D163" s="223">
        <f>-'Bce 8 Columnas'!E113</f>
        <v>0</v>
      </c>
      <c r="E163" s="223"/>
      <c r="F163" s="223">
        <f>+D163+E163</f>
        <v>0</v>
      </c>
    </row>
    <row r="164" spans="2:6">
      <c r="B164" s="221" t="str">
        <f>+'Bce 8 Columnas'!B114</f>
        <v>4-1-07-004 Depreciación Edificios</v>
      </c>
      <c r="C164" s="222"/>
      <c r="D164" s="223">
        <f>-'Bce 8 Columnas'!E114</f>
        <v>0</v>
      </c>
      <c r="E164" s="223"/>
      <c r="F164" s="223">
        <f>+D164+E164</f>
        <v>0</v>
      </c>
    </row>
    <row r="165" spans="2:6" ht="13.15" thickBot="1">
      <c r="B165" s="221"/>
      <c r="C165" s="222"/>
      <c r="D165" s="223"/>
      <c r="E165" s="223"/>
      <c r="F165" s="223">
        <f>+D165+E165</f>
        <v>0</v>
      </c>
    </row>
    <row r="166" spans="2:6" ht="25.5">
      <c r="B166" s="216" t="s">
        <v>211</v>
      </c>
      <c r="C166" s="217"/>
      <c r="D166" s="225">
        <f>SUM(D161:D165)</f>
        <v>-1984583</v>
      </c>
      <c r="E166" s="225"/>
      <c r="F166" s="225">
        <f>SUM(F161:F165)</f>
        <v>-1984583</v>
      </c>
    </row>
    <row r="167" spans="2:6" ht="13.5">
      <c r="B167" s="219"/>
      <c r="C167" s="220"/>
      <c r="D167" s="200"/>
      <c r="E167" s="200"/>
      <c r="F167" s="200"/>
    </row>
    <row r="168" spans="2:6">
      <c r="B168" s="221" t="str">
        <f>+'Bce 8 Columnas'!B116</f>
        <v>4-1-09-001 Interese y Multas sobre Impuestos</v>
      </c>
      <c r="C168" s="222"/>
      <c r="D168" s="223">
        <f>-'Bce 8 Columnas'!E116</f>
        <v>-1200000</v>
      </c>
      <c r="E168" s="223"/>
      <c r="F168" s="223">
        <f>+D168+E168</f>
        <v>-1200000</v>
      </c>
    </row>
    <row r="169" spans="2:6">
      <c r="B169" s="221" t="str">
        <f>+'Bce 8 Columnas'!B117</f>
        <v>4-1-09-002 Castigo Activos Fijos</v>
      </c>
      <c r="C169" s="222"/>
      <c r="D169" s="223">
        <f>-'Bce 8 Columnas'!E117</f>
        <v>-5000000</v>
      </c>
      <c r="E169" s="223"/>
      <c r="F169" s="223">
        <f>+D169+E169</f>
        <v>-5000000</v>
      </c>
    </row>
    <row r="170" spans="2:6">
      <c r="B170" s="221" t="str">
        <f>+'Bce 8 Columnas'!B118</f>
        <v>4-1-09-003 Venta de Activos Fijos</v>
      </c>
      <c r="C170" s="222"/>
      <c r="D170" s="223">
        <f>+'Bce 8 Columnas'!F118</f>
        <v>0</v>
      </c>
      <c r="E170" s="223"/>
      <c r="F170" s="223">
        <f>+D170+E170</f>
        <v>0</v>
      </c>
    </row>
    <row r="171" spans="2:6" ht="13.15" thickBot="1">
      <c r="B171" s="221" t="str">
        <f>+'Bce 8 Columnas'!B131</f>
        <v>4-1-13-003 Gastos Rechazados</v>
      </c>
      <c r="C171" s="222"/>
      <c r="D171" s="223">
        <f>-'Bce 8 Columnas'!E131</f>
        <v>-20000000</v>
      </c>
      <c r="E171" s="223"/>
      <c r="F171" s="223">
        <f>+D171+E171</f>
        <v>-20000000</v>
      </c>
    </row>
    <row r="172" spans="2:6">
      <c r="B172" s="216" t="s">
        <v>212</v>
      </c>
      <c r="C172" s="217"/>
      <c r="D172" s="373">
        <f>SUM(D168:D171)</f>
        <v>-26200000</v>
      </c>
      <c r="E172" s="373"/>
      <c r="F172" s="373">
        <f>SUM(F168:F171)</f>
        <v>-26200000</v>
      </c>
    </row>
    <row r="173" spans="2:6" ht="13.5">
      <c r="B173" s="219"/>
      <c r="C173" s="220"/>
      <c r="D173" s="200"/>
      <c r="E173" s="200"/>
      <c r="F173" s="200"/>
    </row>
    <row r="174" spans="2:6" ht="13.9" thickBot="1">
      <c r="B174" s="219" t="str">
        <f>+'Bce 8 Columnas'!B121</f>
        <v>3-1-08-001 Utilidad Empresa Relacionada</v>
      </c>
      <c r="C174" s="220"/>
      <c r="D174" s="376">
        <f>+'Bce 8 Columnas'!F121</f>
        <v>143250000</v>
      </c>
      <c r="E174" s="203"/>
      <c r="F174" s="376">
        <f>+D174+E174</f>
        <v>143250000</v>
      </c>
    </row>
    <row r="175" spans="2:6" ht="25.5">
      <c r="B175" s="216" t="s">
        <v>306</v>
      </c>
      <c r="C175" s="217"/>
      <c r="D175" s="375">
        <f>SUM(D174)</f>
        <v>143250000</v>
      </c>
      <c r="E175" s="218"/>
      <c r="F175" s="375">
        <f>SUM(F174)</f>
        <v>143250000</v>
      </c>
    </row>
    <row r="176" spans="2:6" ht="13.5">
      <c r="B176" s="219"/>
      <c r="C176" s="220"/>
      <c r="D176" s="200"/>
      <c r="E176" s="200"/>
      <c r="F176" s="200"/>
    </row>
    <row r="177" spans="2:8">
      <c r="B177" s="221" t="str">
        <f>+'Bce 8 Columnas'!B119</f>
        <v>3-1-04-001 Intereses Ganados por Depositos a Plazo</v>
      </c>
      <c r="C177" s="222"/>
      <c r="D177" s="223">
        <f>+'Bce 8 Columnas'!F119</f>
        <v>3500000</v>
      </c>
      <c r="E177" s="223"/>
      <c r="F177" s="223">
        <f>+D177+E177</f>
        <v>3500000</v>
      </c>
    </row>
    <row r="178" spans="2:8">
      <c r="B178" s="221" t="str">
        <f>+'Bce 8 Columnas'!B120</f>
        <v>3-1-04-002 Intereses Ganados Fondos Mutuos</v>
      </c>
      <c r="C178" s="222"/>
      <c r="D178" s="223">
        <f>+'Bce 8 Columnas'!F120</f>
        <v>1500000</v>
      </c>
      <c r="E178" s="223"/>
      <c r="F178" s="223">
        <f>+D178+E178</f>
        <v>1500000</v>
      </c>
    </row>
    <row r="179" spans="2:8">
      <c r="B179" s="221" t="str">
        <f>+'Bce 8 Columnas'!B129</f>
        <v>4-1-13-001 Ganancia Valor Razonable</v>
      </c>
      <c r="C179" s="222"/>
      <c r="D179" s="223">
        <f>+'Bce 8 Columnas'!F129</f>
        <v>235600000</v>
      </c>
      <c r="E179" s="223"/>
      <c r="F179" s="223">
        <f>+D179+E179</f>
        <v>235600000</v>
      </c>
    </row>
    <row r="180" spans="2:8" ht="13.15" thickBot="1">
      <c r="B180" s="221" t="str">
        <f>+'Bce 8 Columnas'!B130</f>
        <v>4-1-13-002 Pérdida Valor Razonable</v>
      </c>
      <c r="C180" s="222"/>
      <c r="D180" s="374">
        <f>-'Bce 8 Columnas'!E130</f>
        <v>-76000000</v>
      </c>
      <c r="E180" s="374"/>
      <c r="F180" s="374">
        <f>+D180+E180</f>
        <v>-76000000</v>
      </c>
    </row>
    <row r="181" spans="2:8">
      <c r="B181" s="216" t="s">
        <v>213</v>
      </c>
      <c r="C181" s="217"/>
      <c r="D181" s="372">
        <f>SUM(D177:D180)</f>
        <v>164600000</v>
      </c>
      <c r="E181" s="372"/>
      <c r="F181" s="372">
        <f>SUM(F177:F180)</f>
        <v>164600000</v>
      </c>
    </row>
    <row r="182" spans="2:8" ht="13.5">
      <c r="B182" s="219"/>
      <c r="C182" s="220"/>
      <c r="D182" s="200"/>
      <c r="E182" s="200"/>
      <c r="F182" s="200"/>
    </row>
    <row r="183" spans="2:8">
      <c r="B183" s="221" t="str">
        <f>+'Bce 8 Columnas'!B122</f>
        <v>4-1-10-001 Intereses Pagados por Préstamos</v>
      </c>
      <c r="C183" s="222"/>
      <c r="D183" s="223">
        <f>-'Bce 8 Columnas'!E122</f>
        <v>-60000000</v>
      </c>
      <c r="E183" s="223"/>
      <c r="F183" s="223">
        <f>+D183+E183</f>
        <v>-60000000</v>
      </c>
    </row>
    <row r="184" spans="2:8">
      <c r="B184" s="221" t="str">
        <f>+'Bce 8 Columnas'!B123</f>
        <v>4-1-10-002 Intereses Pagados por Leasing</v>
      </c>
      <c r="C184" s="222"/>
      <c r="D184" s="223">
        <f>-'Bce 8 Columnas'!E123</f>
        <v>-3662677</v>
      </c>
      <c r="E184" s="223"/>
      <c r="F184" s="223">
        <f>+D184+E184</f>
        <v>-3662677</v>
      </c>
    </row>
    <row r="185" spans="2:8" ht="13.15" thickBot="1">
      <c r="B185" s="221" t="str">
        <f>+'Bce 8 Columnas'!B124</f>
        <v>4-1-10-003 Intereses Pagados por Linea de Credito</v>
      </c>
      <c r="C185" s="222"/>
      <c r="D185" s="223">
        <f>-'Bce 8 Columnas'!E124</f>
        <v>-5600000</v>
      </c>
      <c r="E185" s="223"/>
      <c r="F185" s="223">
        <f>+D185+E185</f>
        <v>-5600000</v>
      </c>
    </row>
    <row r="186" spans="2:8">
      <c r="B186" s="216" t="s">
        <v>214</v>
      </c>
      <c r="C186" s="217"/>
      <c r="D186" s="225">
        <f>SUM(D183:D185)</f>
        <v>-69262677</v>
      </c>
      <c r="E186" s="225"/>
      <c r="F186" s="225">
        <f>SUM(F183:F185)</f>
        <v>-69262677</v>
      </c>
    </row>
    <row r="187" spans="2:8" ht="13.5">
      <c r="B187" s="219"/>
      <c r="C187" s="220"/>
      <c r="D187" s="200"/>
      <c r="E187" s="200"/>
      <c r="F187" s="200"/>
    </row>
    <row r="188" spans="2:8" ht="13.15" thickBot="1">
      <c r="B188" s="221" t="str">
        <f>+'Bce 8 Columnas'!B110</f>
        <v>4-1-05-001 Deudores Incobrables</v>
      </c>
      <c r="C188" s="222"/>
      <c r="D188" s="224">
        <f>-'Bce 8 Columnas'!E110</f>
        <v>-39021000</v>
      </c>
      <c r="E188" s="224"/>
      <c r="F188" s="224">
        <f>+D188+E188</f>
        <v>-39021000</v>
      </c>
    </row>
    <row r="189" spans="2:8">
      <c r="B189" s="216" t="s">
        <v>215</v>
      </c>
      <c r="C189" s="217"/>
      <c r="D189" s="225">
        <f>SUM(D188)</f>
        <v>-39021000</v>
      </c>
      <c r="E189" s="225"/>
      <c r="F189" s="225">
        <f>SUM(F188)</f>
        <v>-39021000</v>
      </c>
    </row>
    <row r="190" spans="2:8" ht="13.5">
      <c r="B190" s="219"/>
      <c r="C190" s="220"/>
      <c r="D190" s="200"/>
      <c r="E190" s="200"/>
      <c r="F190" s="200"/>
    </row>
    <row r="191" spans="2:8">
      <c r="B191" s="221" t="str">
        <f>+'Bce 8 Columnas'!B126</f>
        <v>4-1-12-008 Corrección Monetaria Existencias</v>
      </c>
      <c r="C191" s="222"/>
      <c r="D191" s="223">
        <f>+'Bce 8 Columnas'!F126</f>
        <v>72056726.923076928</v>
      </c>
      <c r="E191" s="223"/>
      <c r="F191" s="223">
        <f>+D191+E191</f>
        <v>72056726.923076928</v>
      </c>
      <c r="H191" s="138"/>
    </row>
    <row r="192" spans="2:8">
      <c r="B192" s="221" t="str">
        <f>+'Bce 8 Columnas'!B127</f>
        <v>4-1-12-009 Corrección Monetaria Patrimonio</v>
      </c>
      <c r="C192" s="222"/>
      <c r="D192" s="223">
        <f>-'Bce 8 Columnas'!E127</f>
        <v>-31500000</v>
      </c>
      <c r="E192" s="223"/>
      <c r="F192" s="223">
        <f>+D192+E192</f>
        <v>-31500000</v>
      </c>
      <c r="H192" s="138"/>
    </row>
    <row r="193" spans="2:8">
      <c r="B193" s="221" t="str">
        <f>+'Bce 8 Columnas'!B128</f>
        <v>4-1-12-010 Corrección Monetaria PPM</v>
      </c>
      <c r="C193" s="222"/>
      <c r="D193" s="223">
        <f>+'Bce 8 Columnas'!F128</f>
        <v>4569000</v>
      </c>
      <c r="E193" s="223"/>
      <c r="F193" s="223">
        <f>+D193</f>
        <v>4569000</v>
      </c>
      <c r="H193" s="138"/>
    </row>
    <row r="194" spans="2:8" ht="13.15" thickBot="1">
      <c r="B194" s="221"/>
      <c r="C194" s="222"/>
      <c r="D194" s="224"/>
      <c r="E194" s="224"/>
      <c r="F194" s="224">
        <f>+D194+E194</f>
        <v>0</v>
      </c>
    </row>
    <row r="195" spans="2:8">
      <c r="B195" s="216" t="s">
        <v>216</v>
      </c>
      <c r="C195" s="217"/>
      <c r="D195" s="225">
        <f>SUM(D191:D194)</f>
        <v>45125726.923076928</v>
      </c>
      <c r="E195" s="225"/>
      <c r="F195" s="225">
        <f>SUM(F191:F194)</f>
        <v>45125726.923076928</v>
      </c>
    </row>
    <row r="196" spans="2:8" ht="13.5">
      <c r="B196" s="219"/>
      <c r="C196" s="220"/>
      <c r="D196" s="200"/>
      <c r="E196" s="200"/>
      <c r="F196" s="200"/>
    </row>
    <row r="197" spans="2:8" ht="13.15" thickBot="1">
      <c r="B197" s="221" t="str">
        <f>+'Bce 8 Columnas'!B125</f>
        <v xml:space="preserve">4-1-12-004 Diferencia de Cambio </v>
      </c>
      <c r="C197" s="222"/>
      <c r="D197" s="224">
        <f>+'Bce 8 Columnas'!F125</f>
        <v>4000000</v>
      </c>
      <c r="E197" s="224"/>
      <c r="F197" s="224">
        <f>+D197+E197</f>
        <v>4000000</v>
      </c>
    </row>
    <row r="198" spans="2:8">
      <c r="B198" s="216" t="s">
        <v>217</v>
      </c>
      <c r="C198" s="217"/>
      <c r="D198" s="225">
        <f>SUM(D197)</f>
        <v>4000000</v>
      </c>
      <c r="E198" s="225"/>
      <c r="F198" s="225">
        <f>SUM(F197)</f>
        <v>4000000</v>
      </c>
    </row>
    <row r="199" spans="2:8" ht="13.5">
      <c r="B199" s="219"/>
      <c r="C199" s="220"/>
      <c r="D199" s="200"/>
      <c r="E199" s="200"/>
      <c r="F199" s="200"/>
    </row>
    <row r="200" spans="2:8" ht="13.15" thickBot="1">
      <c r="B200" s="233" t="str">
        <f>+'Bce 8 Columnas'!B132</f>
        <v>4-1-20-001 Impuesto a La Renta</v>
      </c>
      <c r="C200" s="234"/>
      <c r="D200" s="235">
        <f>-'Bce 8 Columnas'!E132</f>
        <v>-180000000</v>
      </c>
      <c r="E200" s="235"/>
      <c r="F200" s="235">
        <f>+D200+E200</f>
        <v>-180000000</v>
      </c>
    </row>
    <row r="201" spans="2:8">
      <c r="B201" s="216" t="s">
        <v>218</v>
      </c>
      <c r="C201" s="217"/>
      <c r="D201" s="225">
        <f>SUM(D200)</f>
        <v>-180000000</v>
      </c>
      <c r="E201" s="225"/>
      <c r="F201" s="225">
        <f>SUM(F200)</f>
        <v>-180000000</v>
      </c>
    </row>
    <row r="202" spans="2:8" ht="13.5">
      <c r="B202" s="219"/>
      <c r="C202" s="220"/>
      <c r="D202" s="200"/>
      <c r="E202" s="200"/>
      <c r="F202" s="200"/>
    </row>
    <row r="203" spans="2:8">
      <c r="B203" s="248" t="s">
        <v>314</v>
      </c>
      <c r="C203" s="249"/>
      <c r="D203" s="250">
        <f>+D201+D198+D195+D189+D186+D181+D175+D172+D166+D159+D150+D141+D138</f>
        <v>738909503.92307687</v>
      </c>
      <c r="E203" s="250">
        <f>SUM(E133:E202)</f>
        <v>0</v>
      </c>
      <c r="F203" s="250">
        <f>+F201+F198+F195+F189+F186+F181+F175+F172+F166+F159+F150+F141+F138</f>
        <v>738909503.92307687</v>
      </c>
    </row>
    <row r="205" spans="2:8">
      <c r="C205" s="137"/>
      <c r="E205" s="137"/>
      <c r="F205" s="137"/>
    </row>
    <row r="206" spans="2:8">
      <c r="C206" s="137"/>
      <c r="E206" s="137"/>
      <c r="F206" s="137"/>
    </row>
    <row r="207" spans="2:8">
      <c r="C207" s="137"/>
      <c r="E207" s="137"/>
      <c r="F207" s="137"/>
    </row>
  </sheetData>
  <mergeCells count="2">
    <mergeCell ref="E6:E7"/>
    <mergeCell ref="K6:K7"/>
  </mergeCells>
  <pageMargins left="0.70866141732283472" right="0.70866141732283472" top="0.74803149606299213" bottom="0.74803149606299213" header="0.31496062992125984" footer="0.31496062992125984"/>
  <pageSetup scale="23"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Hoja50">
    <tabColor theme="0" tint="-0.34998626667073579"/>
  </sheetPr>
  <dimension ref="A1:H15"/>
  <sheetViews>
    <sheetView showGridLines="0" workbookViewId="0">
      <selection activeCell="F6" sqref="F6"/>
    </sheetView>
  </sheetViews>
  <sheetFormatPr baseColWidth="10" defaultColWidth="11.46484375" defaultRowHeight="13.15"/>
  <cols>
    <col min="1" max="1" width="11.46484375" style="1"/>
    <col min="2" max="2" width="32.796875" style="1" customWidth="1"/>
    <col min="3" max="8" width="13" style="1" customWidth="1"/>
    <col min="9" max="16384" width="11.46484375" style="1"/>
  </cols>
  <sheetData>
    <row r="1" spans="1:8" ht="14.25">
      <c r="A1" t="s">
        <v>110</v>
      </c>
      <c r="H1" s="39" t="s">
        <v>120</v>
      </c>
    </row>
    <row r="4" spans="1:8" ht="15" customHeight="1">
      <c r="B4" s="20"/>
      <c r="C4" s="618" t="s">
        <v>58</v>
      </c>
      <c r="D4" s="617"/>
      <c r="E4" s="623"/>
      <c r="F4" s="617" t="s">
        <v>59</v>
      </c>
      <c r="G4" s="617"/>
      <c r="H4" s="623"/>
    </row>
    <row r="5" spans="1:8" ht="15" customHeight="1">
      <c r="B5" s="21"/>
      <c r="C5" s="635" t="e">
        <f>+#REF!</f>
        <v>#REF!</v>
      </c>
      <c r="D5" s="636"/>
      <c r="E5" s="637"/>
      <c r="F5" s="636" t="e">
        <f>+#REF!</f>
        <v>#REF!</v>
      </c>
      <c r="G5" s="636"/>
      <c r="H5" s="637"/>
    </row>
    <row r="6" spans="1:8" ht="26.25">
      <c r="B6" s="21"/>
      <c r="C6" s="126" t="s">
        <v>111</v>
      </c>
      <c r="D6" s="126" t="s">
        <v>112</v>
      </c>
      <c r="E6" s="127" t="s">
        <v>4</v>
      </c>
      <c r="F6" s="126" t="s">
        <v>111</v>
      </c>
      <c r="G6" s="126" t="s">
        <v>112</v>
      </c>
      <c r="H6" s="127" t="s">
        <v>4</v>
      </c>
    </row>
    <row r="7" spans="1:8">
      <c r="B7" s="22"/>
      <c r="C7" s="125" t="s">
        <v>2</v>
      </c>
      <c r="D7" s="125" t="s">
        <v>2</v>
      </c>
      <c r="E7" s="128" t="s">
        <v>2</v>
      </c>
      <c r="F7" s="125" t="s">
        <v>2</v>
      </c>
      <c r="G7" s="125" t="s">
        <v>2</v>
      </c>
      <c r="H7" s="128" t="s">
        <v>2</v>
      </c>
    </row>
    <row r="8" spans="1:8">
      <c r="B8" s="1" t="s">
        <v>8</v>
      </c>
      <c r="E8" s="1">
        <f>+SUM(C8:D8)</f>
        <v>0</v>
      </c>
      <c r="H8" s="1">
        <f>+SUM(F8:G8)</f>
        <v>0</v>
      </c>
    </row>
    <row r="9" spans="1:8">
      <c r="B9" s="1" t="s">
        <v>9</v>
      </c>
      <c r="E9" s="1">
        <f t="shared" ref="E9:E12" si="0">+SUM(C9:D9)</f>
        <v>0</v>
      </c>
      <c r="H9" s="1">
        <f t="shared" ref="H9:H12" si="1">+SUM(F9:G9)</f>
        <v>0</v>
      </c>
    </row>
    <row r="10" spans="1:8">
      <c r="B10" s="1" t="s">
        <v>87</v>
      </c>
      <c r="E10" s="1">
        <f t="shared" si="0"/>
        <v>0</v>
      </c>
      <c r="H10" s="1">
        <f t="shared" si="1"/>
        <v>0</v>
      </c>
    </row>
    <row r="11" spans="1:8">
      <c r="B11" s="1" t="s">
        <v>90</v>
      </c>
      <c r="E11" s="1">
        <f t="shared" si="0"/>
        <v>0</v>
      </c>
      <c r="H11" s="1">
        <f t="shared" si="1"/>
        <v>0</v>
      </c>
    </row>
    <row r="12" spans="1:8">
      <c r="B12" s="1" t="s">
        <v>91</v>
      </c>
      <c r="E12" s="1">
        <f t="shared" si="0"/>
        <v>0</v>
      </c>
      <c r="H12" s="1">
        <f t="shared" si="1"/>
        <v>0</v>
      </c>
    </row>
    <row r="13" spans="1:8">
      <c r="B13" s="7" t="s">
        <v>45</v>
      </c>
      <c r="C13" s="8">
        <f>+SUM(C8:C12)</f>
        <v>0</v>
      </c>
      <c r="D13" s="8">
        <f t="shared" ref="D13:H13" si="2">+SUM(D8:D12)</f>
        <v>0</v>
      </c>
      <c r="E13" s="13">
        <f t="shared" si="2"/>
        <v>0</v>
      </c>
      <c r="F13" s="8">
        <f t="shared" si="2"/>
        <v>0</v>
      </c>
      <c r="G13" s="8">
        <f t="shared" si="2"/>
        <v>0</v>
      </c>
      <c r="H13" s="13">
        <f t="shared" si="2"/>
        <v>0</v>
      </c>
    </row>
    <row r="15" spans="1:8">
      <c r="B15" s="35" t="s">
        <v>54</v>
      </c>
      <c r="C15" s="14"/>
      <c r="D15" s="14"/>
      <c r="E15" s="14" t="e">
        <f>+E13-#REF!</f>
        <v>#REF!</v>
      </c>
      <c r="F15" s="14"/>
      <c r="G15" s="14"/>
      <c r="H15" s="14" t="e">
        <f>+H13-#REF!</f>
        <v>#REF!</v>
      </c>
    </row>
  </sheetData>
  <sheetProtection password="DF8B" sheet="1" objects="1" scenarios="1"/>
  <mergeCells count="4">
    <mergeCell ref="C4:E4"/>
    <mergeCell ref="C5:E5"/>
    <mergeCell ref="F4:H4"/>
    <mergeCell ref="F5:H5"/>
  </mergeCells>
  <hyperlinks>
    <hyperlink ref="H1" location="EºRº!A1" display="Volver" xr:uid="{00000000-0004-0000-3300-000000000000}"/>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Hoja58"/>
  <dimension ref="A1:E33"/>
  <sheetViews>
    <sheetView showGridLines="0" workbookViewId="0">
      <selection activeCell="K20" sqref="K20"/>
    </sheetView>
  </sheetViews>
  <sheetFormatPr baseColWidth="10" defaultRowHeight="14.25"/>
  <cols>
    <col min="2" max="2" width="32.53125" customWidth="1"/>
    <col min="3" max="3" width="23.53125" customWidth="1"/>
    <col min="4" max="4" width="23.19921875" customWidth="1"/>
    <col min="5" max="5" width="8.19921875" customWidth="1"/>
  </cols>
  <sheetData>
    <row r="1" spans="1:5">
      <c r="A1" t="s">
        <v>113</v>
      </c>
      <c r="B1" s="1"/>
      <c r="C1" s="1"/>
      <c r="D1" s="39" t="s">
        <v>120</v>
      </c>
      <c r="E1" s="1"/>
    </row>
    <row r="2" spans="1:5">
      <c r="A2" s="1"/>
      <c r="B2" s="1"/>
      <c r="C2" s="1"/>
      <c r="D2" s="1"/>
      <c r="E2" s="1"/>
    </row>
    <row r="3" spans="1:5">
      <c r="A3" s="1" t="s">
        <v>114</v>
      </c>
      <c r="B3" s="1"/>
      <c r="C3" s="1"/>
      <c r="D3" s="1"/>
      <c r="E3" s="1"/>
    </row>
    <row r="4" spans="1:5">
      <c r="A4" s="1"/>
      <c r="B4" s="1"/>
      <c r="C4" s="1"/>
      <c r="D4" s="1"/>
      <c r="E4" s="1"/>
    </row>
    <row r="5" spans="1:5">
      <c r="A5" s="1"/>
      <c r="B5" s="1"/>
      <c r="C5" s="1"/>
      <c r="D5" s="1"/>
      <c r="E5" s="1"/>
    </row>
    <row r="6" spans="1:5">
      <c r="A6" s="1"/>
      <c r="B6" s="632" t="s">
        <v>115</v>
      </c>
      <c r="C6" s="46" t="s">
        <v>58</v>
      </c>
      <c r="D6" s="47" t="s">
        <v>59</v>
      </c>
      <c r="E6" s="1"/>
    </row>
    <row r="7" spans="1:5">
      <c r="A7" s="1"/>
      <c r="B7" s="633"/>
      <c r="C7" s="48" t="e">
        <f>+#REF!</f>
        <v>#REF!</v>
      </c>
      <c r="D7" s="49" t="e">
        <f>+#REF!</f>
        <v>#REF!</v>
      </c>
      <c r="E7" s="1"/>
    </row>
    <row r="8" spans="1:5">
      <c r="A8" s="1"/>
      <c r="B8" s="634"/>
      <c r="C8" s="5" t="s">
        <v>2</v>
      </c>
      <c r="D8" s="6" t="s">
        <v>2</v>
      </c>
      <c r="E8" s="1"/>
    </row>
    <row r="9" spans="1:5">
      <c r="A9" s="1"/>
      <c r="B9" s="19"/>
      <c r="C9" s="19"/>
      <c r="D9" s="19"/>
      <c r="E9" s="1"/>
    </row>
    <row r="10" spans="1:5">
      <c r="A10" s="1"/>
      <c r="B10" s="19"/>
      <c r="C10" s="19"/>
      <c r="D10" s="19"/>
      <c r="E10" s="1"/>
    </row>
    <row r="11" spans="1:5">
      <c r="A11" s="1"/>
      <c r="B11" s="19"/>
      <c r="C11" s="19"/>
      <c r="D11" s="19"/>
      <c r="E11" s="1"/>
    </row>
    <row r="12" spans="1:5">
      <c r="A12" s="1"/>
      <c r="B12" s="19"/>
      <c r="C12" s="19"/>
      <c r="D12" s="19"/>
      <c r="E12" s="1"/>
    </row>
    <row r="13" spans="1:5">
      <c r="A13" s="1"/>
      <c r="B13" s="19"/>
      <c r="C13" s="19"/>
      <c r="D13" s="19"/>
      <c r="E13" s="1"/>
    </row>
    <row r="14" spans="1:5">
      <c r="A14" s="1"/>
      <c r="B14" s="25" t="s">
        <v>4</v>
      </c>
      <c r="C14" s="101">
        <f>SUM(C9:C13)</f>
        <v>0</v>
      </c>
      <c r="D14" s="101">
        <f>SUM(D9:D13)</f>
        <v>0</v>
      </c>
      <c r="E14" s="1"/>
    </row>
    <row r="15" spans="1:5">
      <c r="A15" s="1"/>
      <c r="B15" s="1"/>
      <c r="C15" s="1"/>
      <c r="D15" s="1"/>
      <c r="E15" s="1"/>
    </row>
    <row r="16" spans="1:5">
      <c r="A16" s="1"/>
      <c r="B16" s="35" t="s">
        <v>54</v>
      </c>
      <c r="C16" s="14" t="e">
        <f>+C14-#REF!</f>
        <v>#REF!</v>
      </c>
      <c r="D16" s="14" t="e">
        <f>+D14-#REF!</f>
        <v>#REF!</v>
      </c>
      <c r="E16" s="1"/>
    </row>
    <row r="17" spans="1:5">
      <c r="A17" s="1"/>
      <c r="B17" s="1"/>
      <c r="C17" s="1"/>
      <c r="D17" s="1"/>
      <c r="E17" s="1"/>
    </row>
    <row r="18" spans="1:5">
      <c r="A18" s="1"/>
      <c r="B18" s="1"/>
      <c r="C18" s="1"/>
      <c r="D18" s="1"/>
      <c r="E18" s="1"/>
    </row>
    <row r="19" spans="1:5">
      <c r="A19" s="1" t="s">
        <v>116</v>
      </c>
      <c r="B19" s="1"/>
      <c r="C19" s="1"/>
      <c r="D19" s="1"/>
      <c r="E19" s="1"/>
    </row>
    <row r="20" spans="1:5">
      <c r="A20" s="1"/>
      <c r="B20" s="1"/>
      <c r="C20" s="1"/>
      <c r="D20" s="1"/>
      <c r="E20" s="1"/>
    </row>
    <row r="21" spans="1:5">
      <c r="A21" s="1"/>
      <c r="B21" s="632" t="s">
        <v>117</v>
      </c>
      <c r="C21" s="46" t="s">
        <v>58</v>
      </c>
      <c r="D21" s="47" t="s">
        <v>59</v>
      </c>
      <c r="E21" s="1"/>
    </row>
    <row r="22" spans="1:5">
      <c r="A22" s="1"/>
      <c r="B22" s="633"/>
      <c r="C22" s="48" t="e">
        <f>+C7</f>
        <v>#REF!</v>
      </c>
      <c r="D22" s="49" t="e">
        <f>+D7</f>
        <v>#REF!</v>
      </c>
      <c r="E22" s="1"/>
    </row>
    <row r="23" spans="1:5">
      <c r="A23" s="1"/>
      <c r="B23" s="634"/>
      <c r="C23" s="5" t="s">
        <v>2</v>
      </c>
      <c r="D23" s="6" t="s">
        <v>2</v>
      </c>
      <c r="E23" s="1"/>
    </row>
    <row r="24" spans="1:5">
      <c r="A24" s="1"/>
      <c r="B24" s="19"/>
      <c r="C24" s="19"/>
      <c r="D24" s="19"/>
      <c r="E24" s="1"/>
    </row>
    <row r="25" spans="1:5">
      <c r="A25" s="1"/>
      <c r="B25" s="19"/>
      <c r="C25" s="19"/>
      <c r="D25" s="19"/>
      <c r="E25" s="1"/>
    </row>
    <row r="26" spans="1:5">
      <c r="A26" s="1"/>
      <c r="B26" s="19"/>
      <c r="C26" s="19"/>
      <c r="D26" s="19"/>
      <c r="E26" s="1"/>
    </row>
    <row r="27" spans="1:5">
      <c r="A27" s="1"/>
      <c r="B27" s="19"/>
      <c r="C27" s="19"/>
      <c r="D27" s="19"/>
      <c r="E27" s="1"/>
    </row>
    <row r="28" spans="1:5">
      <c r="A28" s="1"/>
      <c r="B28" s="19"/>
      <c r="C28" s="19"/>
      <c r="D28" s="19"/>
      <c r="E28" s="1"/>
    </row>
    <row r="29" spans="1:5">
      <c r="A29" s="1"/>
      <c r="B29" s="25" t="s">
        <v>4</v>
      </c>
      <c r="C29" s="101">
        <f>SUM(C24:C28)</f>
        <v>0</v>
      </c>
      <c r="D29" s="101">
        <f>SUM(D24:D28)</f>
        <v>0</v>
      </c>
      <c r="E29" s="1"/>
    </row>
    <row r="30" spans="1:5">
      <c r="A30" s="1"/>
      <c r="B30" s="1"/>
      <c r="C30" s="1"/>
      <c r="D30" s="1"/>
      <c r="E30" s="1"/>
    </row>
    <row r="31" spans="1:5">
      <c r="A31" s="1"/>
      <c r="B31" s="35" t="s">
        <v>54</v>
      </c>
      <c r="C31" s="14" t="e">
        <f>+C29-#REF!</f>
        <v>#REF!</v>
      </c>
      <c r="D31" s="15" t="e">
        <f>+D29-#REF!</f>
        <v>#REF!</v>
      </c>
      <c r="E31" s="1"/>
    </row>
    <row r="32" spans="1:5">
      <c r="A32" s="1"/>
      <c r="B32" s="1"/>
      <c r="C32" s="1"/>
      <c r="D32" s="1"/>
      <c r="E32" s="1"/>
    </row>
    <row r="33" spans="1:5">
      <c r="A33" s="1"/>
      <c r="B33" s="1"/>
      <c r="C33" s="1"/>
      <c r="D33" s="1"/>
      <c r="E33" s="1"/>
    </row>
  </sheetData>
  <sheetProtection password="DF8B" sheet="1" objects="1" scenarios="1"/>
  <mergeCells count="2">
    <mergeCell ref="B6:B8"/>
    <mergeCell ref="B21:B23"/>
  </mergeCells>
  <hyperlinks>
    <hyperlink ref="D1" location="EºRº!A1" display="Volver" xr:uid="{00000000-0004-0000-3400-000000000000}"/>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Hoja67"/>
  <dimension ref="A1:F17"/>
  <sheetViews>
    <sheetView showGridLines="0" workbookViewId="0">
      <selection activeCell="F18" sqref="F18"/>
    </sheetView>
  </sheetViews>
  <sheetFormatPr baseColWidth="10" defaultRowHeight="14.25"/>
  <cols>
    <col min="2" max="2" width="36.53125" customWidth="1"/>
    <col min="3" max="3" width="18" customWidth="1"/>
    <col min="4" max="4" width="19" customWidth="1"/>
  </cols>
  <sheetData>
    <row r="1" spans="1:6">
      <c r="A1" t="s">
        <v>118</v>
      </c>
      <c r="B1" s="1"/>
      <c r="C1" s="1"/>
      <c r="D1" s="1"/>
      <c r="E1" s="39" t="s">
        <v>120</v>
      </c>
      <c r="F1" s="1"/>
    </row>
    <row r="2" spans="1:6">
      <c r="A2" s="1" t="s">
        <v>121</v>
      </c>
      <c r="B2" s="1"/>
      <c r="C2" s="1"/>
      <c r="D2" s="1"/>
      <c r="E2" s="1"/>
      <c r="F2" s="1"/>
    </row>
    <row r="3" spans="1:6">
      <c r="A3" s="1"/>
      <c r="B3" s="37"/>
      <c r="C3" s="46" t="s">
        <v>58</v>
      </c>
      <c r="D3" s="47" t="s">
        <v>59</v>
      </c>
      <c r="E3" s="1"/>
      <c r="F3" s="1"/>
    </row>
    <row r="4" spans="1:6">
      <c r="A4" s="1"/>
      <c r="B4" s="36" t="s">
        <v>119</v>
      </c>
      <c r="C4" s="48" t="e">
        <f>+#REF!</f>
        <v>#REF!</v>
      </c>
      <c r="D4" s="49" t="e">
        <f>+#REF!</f>
        <v>#REF!</v>
      </c>
      <c r="E4" s="1"/>
      <c r="F4" s="1"/>
    </row>
    <row r="5" spans="1:6">
      <c r="A5" s="1"/>
      <c r="B5" s="38"/>
      <c r="C5" s="5" t="s">
        <v>2</v>
      </c>
      <c r="D5" s="6" t="s">
        <v>2</v>
      </c>
      <c r="E5" s="1"/>
      <c r="F5" s="1"/>
    </row>
    <row r="6" spans="1:6">
      <c r="A6" s="1"/>
      <c r="B6" s="1" t="s">
        <v>8</v>
      </c>
      <c r="C6" s="1"/>
      <c r="D6" s="1"/>
      <c r="E6" s="1"/>
      <c r="F6" s="1"/>
    </row>
    <row r="7" spans="1:6">
      <c r="A7" s="1"/>
      <c r="B7" s="1" t="s">
        <v>9</v>
      </c>
      <c r="C7" s="1"/>
      <c r="D7" s="1"/>
      <c r="E7" s="1"/>
      <c r="F7" s="1"/>
    </row>
    <row r="8" spans="1:6">
      <c r="A8" s="1"/>
      <c r="B8" s="1" t="s">
        <v>87</v>
      </c>
      <c r="C8" s="1"/>
      <c r="D8" s="1"/>
      <c r="E8" s="1"/>
      <c r="F8" s="1"/>
    </row>
    <row r="9" spans="1:6">
      <c r="A9" s="1"/>
      <c r="B9" s="1" t="s">
        <v>90</v>
      </c>
      <c r="C9" s="1"/>
      <c r="D9" s="1"/>
      <c r="E9" s="1"/>
      <c r="F9" s="1"/>
    </row>
    <row r="10" spans="1:6">
      <c r="A10" s="1"/>
      <c r="B10" s="1" t="s">
        <v>91</v>
      </c>
      <c r="C10" s="1"/>
      <c r="D10" s="1"/>
      <c r="E10" s="1"/>
      <c r="F10" s="1"/>
    </row>
    <row r="11" spans="1:6">
      <c r="A11" s="1"/>
      <c r="B11" s="1"/>
      <c r="C11" s="1"/>
      <c r="D11" s="1"/>
      <c r="E11" s="1"/>
      <c r="F11" s="1"/>
    </row>
    <row r="12" spans="1:6">
      <c r="A12" s="1"/>
      <c r="B12" s="7" t="s">
        <v>45</v>
      </c>
      <c r="C12" s="8">
        <f>+SUM(C6:C11)</f>
        <v>0</v>
      </c>
      <c r="D12" s="8">
        <f>+SUM(D6:D11)</f>
        <v>0</v>
      </c>
      <c r="E12" s="1"/>
      <c r="F12" s="1"/>
    </row>
    <row r="13" spans="1:6">
      <c r="A13" s="1"/>
      <c r="B13" s="1"/>
      <c r="C13" s="1"/>
      <c r="D13" s="1"/>
      <c r="E13" s="1"/>
      <c r="F13" s="1"/>
    </row>
    <row r="14" spans="1:6">
      <c r="A14" s="1"/>
      <c r="B14" s="10" t="s">
        <v>60</v>
      </c>
      <c r="C14" s="14" t="e">
        <f>+C12-#REF!</f>
        <v>#REF!</v>
      </c>
      <c r="D14" s="14" t="e">
        <f>+D12-#REF!</f>
        <v>#REF!</v>
      </c>
      <c r="E14" s="1"/>
      <c r="F14" s="1"/>
    </row>
    <row r="15" spans="1:6">
      <c r="A15" s="1"/>
      <c r="B15" s="1"/>
      <c r="C15" s="1"/>
      <c r="D15" s="1"/>
      <c r="E15" s="1"/>
      <c r="F15" s="1"/>
    </row>
    <row r="16" spans="1:6">
      <c r="A16" s="1"/>
      <c r="B16" s="1"/>
      <c r="C16" s="1"/>
      <c r="D16" s="1"/>
      <c r="E16" s="1"/>
      <c r="F16" s="1"/>
    </row>
    <row r="17" spans="1:6">
      <c r="A17" s="1"/>
      <c r="B17" s="1"/>
      <c r="C17" s="1"/>
      <c r="D17" s="1"/>
      <c r="E17" s="1"/>
      <c r="F17" s="1"/>
    </row>
  </sheetData>
  <sheetProtection password="DF8B" sheet="1" objects="1" scenarios="1"/>
  <hyperlinks>
    <hyperlink ref="E1" location="'EºFLUJO EF'!A1" display="Volver" xr:uid="{00000000-0004-0000-42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11685-23A7-4AAF-87D8-B74B902AC5CC}">
  <dimension ref="A2:L115"/>
  <sheetViews>
    <sheetView showGridLines="0" zoomScale="130" zoomScaleNormal="130" workbookViewId="0">
      <selection activeCell="B4" sqref="B4:E4"/>
    </sheetView>
  </sheetViews>
  <sheetFormatPr baseColWidth="10" defaultColWidth="10.796875" defaultRowHeight="12.75"/>
  <cols>
    <col min="1" max="1" width="2.796875" style="399" customWidth="1"/>
    <col min="2" max="2" width="9.86328125" style="399" customWidth="1"/>
    <col min="3" max="3" width="53.53125" style="399" bestFit="1" customWidth="1"/>
    <col min="4" max="4" width="1.46484375" style="399" customWidth="1"/>
    <col min="5" max="5" width="9.53125" style="399" bestFit="1" customWidth="1"/>
    <col min="6" max="6" width="1.46484375" style="399" customWidth="1"/>
    <col min="7" max="7" width="13.46484375" style="453" bestFit="1" customWidth="1"/>
    <col min="8" max="8" width="6.6640625" style="399" customWidth="1"/>
    <col min="9" max="16384" width="10.796875" style="399"/>
  </cols>
  <sheetData>
    <row r="2" spans="1:12">
      <c r="B2" s="548" t="s">
        <v>223</v>
      </c>
      <c r="C2" s="548"/>
      <c r="D2" s="548"/>
      <c r="E2" s="548"/>
    </row>
    <row r="3" spans="1:12">
      <c r="B3" s="548" t="s">
        <v>397</v>
      </c>
      <c r="C3" s="548"/>
      <c r="D3" s="548"/>
      <c r="E3" s="548"/>
    </row>
    <row r="4" spans="1:12">
      <c r="B4" s="548" t="s">
        <v>515</v>
      </c>
      <c r="C4" s="548"/>
      <c r="D4" s="548"/>
      <c r="E4" s="548"/>
    </row>
    <row r="5" spans="1:12" s="137" customFormat="1">
      <c r="G5" s="398"/>
    </row>
    <row r="6" spans="1:12" ht="13.5">
      <c r="A6" s="400"/>
      <c r="B6" s="400"/>
      <c r="C6" s="137"/>
      <c r="D6" s="137"/>
      <c r="E6" s="137"/>
      <c r="F6" s="137"/>
      <c r="G6" s="398"/>
      <c r="H6" s="137"/>
      <c r="I6" s="137"/>
      <c r="J6" s="137"/>
      <c r="K6" s="137"/>
      <c r="L6" s="137"/>
    </row>
    <row r="7" spans="1:12">
      <c r="A7" s="137"/>
      <c r="B7" s="546" t="s">
        <v>404</v>
      </c>
      <c r="C7" s="401" t="s">
        <v>405</v>
      </c>
      <c r="D7" s="401"/>
      <c r="E7" s="401"/>
      <c r="F7" s="401"/>
      <c r="G7" s="402" t="s">
        <v>516</v>
      </c>
      <c r="H7" s="137"/>
      <c r="I7" s="137"/>
      <c r="J7" s="137"/>
      <c r="K7" s="137"/>
      <c r="L7" s="137"/>
    </row>
    <row r="8" spans="1:12">
      <c r="A8" s="137"/>
      <c r="B8" s="547"/>
      <c r="C8" s="403"/>
      <c r="D8" s="403"/>
      <c r="E8" s="404" t="s">
        <v>406</v>
      </c>
      <c r="F8" s="404"/>
      <c r="G8" s="405" t="s">
        <v>2</v>
      </c>
      <c r="H8" s="137"/>
      <c r="I8" s="137"/>
      <c r="J8" s="137"/>
      <c r="K8" s="137"/>
      <c r="L8" s="137"/>
    </row>
    <row r="9" spans="1:12">
      <c r="A9" s="137"/>
      <c r="B9" s="406"/>
      <c r="C9" s="407" t="s">
        <v>407</v>
      </c>
      <c r="D9" s="137"/>
      <c r="E9" s="408"/>
      <c r="F9" s="408"/>
      <c r="G9" s="409"/>
      <c r="H9" s="137"/>
      <c r="I9" s="137"/>
      <c r="J9" s="137"/>
      <c r="K9" s="137"/>
      <c r="L9" s="137"/>
    </row>
    <row r="10" spans="1:12">
      <c r="A10" s="137"/>
      <c r="B10" s="406"/>
      <c r="C10" s="407" t="s">
        <v>408</v>
      </c>
      <c r="D10" s="407"/>
      <c r="E10" s="407"/>
      <c r="F10" s="407"/>
      <c r="G10" s="410"/>
      <c r="H10" s="137"/>
      <c r="I10" s="137"/>
      <c r="J10" s="137"/>
      <c r="K10" s="137"/>
      <c r="L10" s="137"/>
    </row>
    <row r="11" spans="1:12">
      <c r="A11" s="137"/>
      <c r="B11" s="406"/>
      <c r="C11" s="407"/>
      <c r="D11" s="407"/>
      <c r="E11" s="411"/>
      <c r="F11" s="407"/>
      <c r="G11" s="412"/>
      <c r="H11" s="413"/>
      <c r="I11" s="137"/>
      <c r="J11" s="137"/>
      <c r="K11" s="137"/>
      <c r="L11" s="137"/>
    </row>
    <row r="12" spans="1:12">
      <c r="A12" s="137"/>
      <c r="B12" s="414">
        <v>11010</v>
      </c>
      <c r="C12" s="137" t="s">
        <v>409</v>
      </c>
      <c r="D12" s="137"/>
      <c r="E12" s="415"/>
      <c r="F12" s="137"/>
      <c r="G12" s="412">
        <f>+'Bce Clasificado 31.12.2023'!F22/1000</f>
        <v>333500</v>
      </c>
      <c r="H12" s="413"/>
      <c r="I12" s="137"/>
      <c r="J12" s="137"/>
      <c r="K12" s="137"/>
      <c r="L12" s="137"/>
    </row>
    <row r="13" spans="1:12">
      <c r="A13" s="137"/>
      <c r="B13" s="414">
        <v>11050</v>
      </c>
      <c r="C13" s="137" t="s">
        <v>410</v>
      </c>
      <c r="D13" s="137"/>
      <c r="E13" s="415"/>
      <c r="F13" s="137"/>
      <c r="G13" s="412">
        <f>+'Bce Clasificado 31.12.2023'!F30/1000</f>
        <v>550540</v>
      </c>
      <c r="H13" s="413"/>
      <c r="I13" s="137"/>
      <c r="J13" s="137"/>
      <c r="K13" s="137"/>
      <c r="L13" s="137"/>
    </row>
    <row r="14" spans="1:12">
      <c r="A14" s="137"/>
      <c r="B14" s="414">
        <v>11060</v>
      </c>
      <c r="C14" s="137" t="s">
        <v>411</v>
      </c>
      <c r="D14" s="137"/>
      <c r="E14" s="415"/>
      <c r="F14" s="137"/>
      <c r="G14" s="412">
        <f>+'Bce Clasificado 31.12.2023'!F37/1000</f>
        <v>27000</v>
      </c>
      <c r="H14" s="413"/>
      <c r="I14" s="137"/>
      <c r="J14" s="137"/>
      <c r="K14" s="137"/>
      <c r="L14" s="137"/>
    </row>
    <row r="15" spans="1:12">
      <c r="A15" s="137"/>
      <c r="B15" s="414">
        <v>11070</v>
      </c>
      <c r="C15" s="137" t="s">
        <v>412</v>
      </c>
      <c r="D15" s="137"/>
      <c r="E15" s="415"/>
      <c r="F15" s="137"/>
      <c r="G15" s="412">
        <f>+'Bce Clasificado 31.12.2023'!F47/1000</f>
        <v>525189</v>
      </c>
      <c r="H15" s="413"/>
      <c r="I15" s="137"/>
      <c r="J15" s="137"/>
      <c r="K15" s="137"/>
      <c r="L15" s="137"/>
    </row>
    <row r="16" spans="1:12">
      <c r="A16" s="137"/>
      <c r="B16" s="414">
        <v>11080</v>
      </c>
      <c r="C16" s="137" t="s">
        <v>413</v>
      </c>
      <c r="D16" s="137"/>
      <c r="E16" s="415"/>
      <c r="F16" s="137"/>
      <c r="G16" s="412"/>
      <c r="H16" s="413"/>
      <c r="I16" s="137"/>
      <c r="J16" s="137"/>
      <c r="K16" s="137"/>
      <c r="L16" s="137"/>
    </row>
    <row r="17" spans="1:12">
      <c r="A17" s="137"/>
      <c r="B17" s="414">
        <v>11090</v>
      </c>
      <c r="C17" s="137" t="s">
        <v>1</v>
      </c>
      <c r="D17" s="137"/>
      <c r="E17" s="415"/>
      <c r="F17" s="137"/>
      <c r="G17" s="412">
        <f>+'Bce Clasificado 31.12.2023'!F54/1000</f>
        <v>765550</v>
      </c>
      <c r="H17" s="413"/>
      <c r="I17" s="137"/>
      <c r="J17" s="137"/>
      <c r="K17" s="137"/>
      <c r="L17" s="137"/>
    </row>
    <row r="18" spans="1:12">
      <c r="A18" s="137"/>
      <c r="B18" s="414">
        <v>11100</v>
      </c>
      <c r="C18" s="137" t="s">
        <v>414</v>
      </c>
      <c r="D18" s="137"/>
      <c r="E18" s="416"/>
      <c r="F18" s="137"/>
      <c r="G18" s="412">
        <f>+'Bce Clasificado 31.12.2023'!F62/1000</f>
        <v>94760</v>
      </c>
      <c r="H18" s="413"/>
      <c r="I18" s="137"/>
      <c r="J18" s="137"/>
      <c r="K18" s="137"/>
      <c r="L18" s="137"/>
    </row>
    <row r="19" spans="1:12" s="419" customFormat="1">
      <c r="A19" s="407"/>
      <c r="B19" s="414">
        <v>11110</v>
      </c>
      <c r="C19" s="137" t="s">
        <v>415</v>
      </c>
      <c r="D19" s="137"/>
      <c r="E19" s="415"/>
      <c r="F19" s="137"/>
      <c r="G19" s="417">
        <f>+'Bce Clasificado 31.12.2023'!F59/1000</f>
        <v>150500</v>
      </c>
      <c r="H19" s="418"/>
      <c r="I19" s="407"/>
      <c r="J19" s="407"/>
      <c r="K19" s="407"/>
      <c r="L19" s="407"/>
    </row>
    <row r="20" spans="1:12" s="419" customFormat="1" ht="51">
      <c r="A20" s="407"/>
      <c r="B20" s="420"/>
      <c r="C20" s="421" t="s">
        <v>416</v>
      </c>
      <c r="D20" s="422"/>
      <c r="E20" s="423"/>
      <c r="F20" s="422"/>
      <c r="G20" s="424">
        <f>+SUM(G12:G19)</f>
        <v>2447039</v>
      </c>
      <c r="H20" s="418"/>
      <c r="I20" s="407"/>
      <c r="J20" s="407"/>
      <c r="K20" s="407"/>
      <c r="L20" s="407"/>
    </row>
    <row r="21" spans="1:12">
      <c r="A21" s="137"/>
      <c r="B21" s="414"/>
      <c r="C21" s="407"/>
      <c r="D21" s="407"/>
      <c r="E21" s="411"/>
      <c r="F21" s="407"/>
      <c r="G21" s="410"/>
      <c r="H21" s="413"/>
      <c r="I21" s="137"/>
      <c r="J21" s="137"/>
      <c r="K21" s="137"/>
      <c r="L21" s="137"/>
    </row>
    <row r="22" spans="1:12" ht="25.5">
      <c r="A22" s="137"/>
      <c r="B22" s="414">
        <v>11210</v>
      </c>
      <c r="C22" s="425" t="s">
        <v>417</v>
      </c>
      <c r="D22" s="137"/>
      <c r="E22" s="416"/>
      <c r="F22" s="137"/>
      <c r="G22" s="426"/>
      <c r="H22" s="413"/>
      <c r="I22" s="137"/>
      <c r="J22" s="137"/>
      <c r="K22" s="137"/>
      <c r="L22" s="137"/>
    </row>
    <row r="23" spans="1:12" ht="25.5">
      <c r="A23" s="137"/>
      <c r="B23" s="414">
        <v>12220</v>
      </c>
      <c r="C23" s="425" t="s">
        <v>418</v>
      </c>
      <c r="D23" s="137"/>
      <c r="E23" s="416"/>
      <c r="F23" s="137"/>
      <c r="G23" s="426"/>
      <c r="H23" s="413"/>
      <c r="I23" s="137"/>
      <c r="J23" s="137"/>
      <c r="K23" s="137"/>
      <c r="L23" s="137"/>
    </row>
    <row r="24" spans="1:12" ht="38.25">
      <c r="A24" s="137"/>
      <c r="B24" s="414"/>
      <c r="C24" s="427" t="s">
        <v>419</v>
      </c>
      <c r="D24" s="422"/>
      <c r="E24" s="423"/>
      <c r="F24" s="422"/>
      <c r="G24" s="428">
        <f>+SUM(G22:G23)</f>
        <v>0</v>
      </c>
      <c r="H24" s="413"/>
      <c r="I24" s="137"/>
      <c r="J24" s="137"/>
      <c r="K24" s="137"/>
      <c r="L24" s="137"/>
    </row>
    <row r="25" spans="1:12">
      <c r="A25" s="137"/>
      <c r="B25" s="414"/>
      <c r="C25" s="429"/>
      <c r="D25" s="429"/>
      <c r="E25" s="430"/>
      <c r="F25" s="429"/>
      <c r="G25" s="431"/>
      <c r="H25" s="413"/>
      <c r="I25" s="137"/>
      <c r="J25" s="137"/>
      <c r="K25" s="137"/>
      <c r="L25" s="137"/>
    </row>
    <row r="26" spans="1:12">
      <c r="A26" s="137"/>
      <c r="B26" s="414"/>
      <c r="C26" s="422" t="s">
        <v>420</v>
      </c>
      <c r="D26" s="422"/>
      <c r="E26" s="423"/>
      <c r="F26" s="422"/>
      <c r="G26" s="432">
        <f>+G24+G20</f>
        <v>2447039</v>
      </c>
      <c r="H26" s="413"/>
      <c r="I26" s="137"/>
      <c r="J26" s="137"/>
      <c r="K26" s="137"/>
      <c r="L26" s="137"/>
    </row>
    <row r="27" spans="1:12">
      <c r="A27" s="137"/>
      <c r="B27" s="414"/>
      <c r="C27" s="407"/>
      <c r="D27" s="407"/>
      <c r="E27" s="411"/>
      <c r="F27" s="407"/>
      <c r="G27" s="529"/>
      <c r="H27" s="413"/>
      <c r="I27" s="137"/>
      <c r="J27" s="137"/>
      <c r="K27" s="137"/>
      <c r="L27" s="137"/>
    </row>
    <row r="28" spans="1:12">
      <c r="A28" s="137"/>
      <c r="B28" s="414"/>
      <c r="C28" s="407" t="s">
        <v>421</v>
      </c>
      <c r="D28" s="137"/>
      <c r="E28" s="416"/>
      <c r="F28" s="137"/>
      <c r="G28" s="410"/>
      <c r="H28" s="413"/>
      <c r="I28" s="137"/>
      <c r="J28" s="137"/>
      <c r="K28" s="137"/>
      <c r="L28" s="137"/>
    </row>
    <row r="29" spans="1:12">
      <c r="A29" s="137"/>
      <c r="B29" s="414">
        <v>12010</v>
      </c>
      <c r="C29" s="137" t="s">
        <v>422</v>
      </c>
      <c r="D29" s="137"/>
      <c r="E29" s="416"/>
      <c r="F29" s="137"/>
      <c r="G29" s="412"/>
      <c r="H29" s="413"/>
      <c r="I29" s="137"/>
      <c r="J29" s="137"/>
      <c r="K29" s="137"/>
      <c r="L29" s="137"/>
    </row>
    <row r="30" spans="1:12">
      <c r="A30" s="137"/>
      <c r="B30" s="414">
        <v>12040</v>
      </c>
      <c r="C30" s="137" t="s">
        <v>423</v>
      </c>
      <c r="D30" s="137"/>
      <c r="E30" s="415"/>
      <c r="F30" s="137"/>
      <c r="G30" s="412"/>
      <c r="H30" s="413"/>
      <c r="I30" s="137"/>
      <c r="J30" s="137"/>
      <c r="K30" s="137"/>
      <c r="L30" s="137"/>
    </row>
    <row r="31" spans="1:12">
      <c r="A31" s="137"/>
      <c r="B31" s="414">
        <v>12050</v>
      </c>
      <c r="C31" s="137" t="s">
        <v>424</v>
      </c>
      <c r="D31" s="137"/>
      <c r="E31" s="415"/>
      <c r="F31" s="137"/>
      <c r="G31" s="412"/>
      <c r="H31" s="413"/>
      <c r="I31" s="137"/>
      <c r="J31" s="137"/>
      <c r="K31" s="137"/>
      <c r="L31" s="137"/>
    </row>
    <row r="32" spans="1:12">
      <c r="A32" s="137"/>
      <c r="B32" s="414">
        <v>12060</v>
      </c>
      <c r="C32" s="137" t="s">
        <v>425</v>
      </c>
      <c r="D32" s="137"/>
      <c r="E32" s="415"/>
      <c r="F32" s="137"/>
      <c r="G32" s="412"/>
      <c r="H32" s="413"/>
      <c r="I32" s="137"/>
      <c r="J32" s="137"/>
      <c r="K32" s="137"/>
      <c r="L32" s="137"/>
    </row>
    <row r="33" spans="1:12">
      <c r="A33" s="137"/>
      <c r="B33" s="414">
        <v>12070</v>
      </c>
      <c r="C33" s="137" t="s">
        <v>426</v>
      </c>
      <c r="D33" s="137"/>
      <c r="E33" s="415"/>
      <c r="F33" s="434"/>
      <c r="G33" s="412">
        <f>+'Bce Clasificado 31.12.2023'!F85/1000</f>
        <v>920250</v>
      </c>
      <c r="H33" s="413"/>
      <c r="I33" s="137"/>
      <c r="J33" s="137"/>
      <c r="K33" s="137"/>
      <c r="L33" s="137"/>
    </row>
    <row r="34" spans="1:12">
      <c r="A34" s="137"/>
      <c r="B34" s="414">
        <v>12080</v>
      </c>
      <c r="C34" s="137" t="s">
        <v>427</v>
      </c>
      <c r="D34" s="137"/>
      <c r="E34" s="415"/>
      <c r="F34" s="434"/>
      <c r="G34" s="412">
        <f>+'Bce Clasificado 31.12.2023'!F91/1000</f>
        <v>8500.0010000000002</v>
      </c>
      <c r="I34" s="137"/>
      <c r="J34" s="137"/>
      <c r="K34" s="137"/>
      <c r="L34" s="137"/>
    </row>
    <row r="35" spans="1:12">
      <c r="A35" s="137"/>
      <c r="B35" s="414">
        <v>12090</v>
      </c>
      <c r="C35" s="137" t="s">
        <v>428</v>
      </c>
      <c r="D35" s="137"/>
      <c r="E35" s="415"/>
      <c r="F35" s="434"/>
      <c r="G35" s="412">
        <f>+'Bce Clasificado 31.12.2023'!F95/1000</f>
        <v>35000</v>
      </c>
      <c r="H35" s="413"/>
      <c r="I35" s="137"/>
      <c r="J35" s="137"/>
      <c r="K35" s="137"/>
      <c r="L35" s="137"/>
    </row>
    <row r="36" spans="1:12">
      <c r="A36" s="137"/>
      <c r="B36" s="414">
        <v>12100</v>
      </c>
      <c r="C36" s="137" t="s">
        <v>429</v>
      </c>
      <c r="D36" s="137"/>
      <c r="E36" s="415"/>
      <c r="F36" s="137"/>
      <c r="G36" s="412">
        <f>+'Bce Clasificado 31.12.2023'!F114/1000</f>
        <v>1098000</v>
      </c>
      <c r="H36" s="413"/>
      <c r="I36" s="137"/>
      <c r="J36" s="137"/>
      <c r="K36" s="137"/>
      <c r="L36" s="137"/>
    </row>
    <row r="37" spans="1:12">
      <c r="A37" s="137"/>
      <c r="B37" s="414">
        <v>12105</v>
      </c>
      <c r="C37" s="137" t="s">
        <v>467</v>
      </c>
      <c r="D37" s="137"/>
      <c r="E37" s="415"/>
      <c r="F37" s="137"/>
      <c r="G37" s="412">
        <f>+'Bce Clasificado 31.12.2023'!F120/1000</f>
        <v>355240.29800000001</v>
      </c>
      <c r="H37" s="413"/>
      <c r="J37" s="137"/>
      <c r="K37" s="137"/>
      <c r="L37" s="137"/>
    </row>
    <row r="38" spans="1:12">
      <c r="A38" s="137"/>
      <c r="B38" s="414">
        <v>12110</v>
      </c>
      <c r="C38" s="137" t="s">
        <v>430</v>
      </c>
      <c r="D38" s="137"/>
      <c r="E38" s="415"/>
      <c r="F38" s="137"/>
      <c r="G38" s="412"/>
      <c r="H38" s="413"/>
      <c r="I38" s="137"/>
      <c r="J38" s="137"/>
      <c r="K38" s="137"/>
      <c r="L38" s="137"/>
    </row>
    <row r="39" spans="1:12">
      <c r="A39" s="137"/>
      <c r="B39" s="414">
        <v>12120</v>
      </c>
      <c r="C39" s="137" t="s">
        <v>431</v>
      </c>
      <c r="D39" s="137"/>
      <c r="E39" s="415"/>
      <c r="F39" s="137"/>
      <c r="G39" s="412"/>
      <c r="H39" s="413"/>
      <c r="I39" s="137"/>
      <c r="J39" s="137"/>
      <c r="K39" s="137"/>
      <c r="L39" s="137"/>
    </row>
    <row r="40" spans="1:12">
      <c r="A40" s="137"/>
      <c r="B40" s="414">
        <v>12130</v>
      </c>
      <c r="C40" s="137" t="s">
        <v>432</v>
      </c>
      <c r="D40" s="137"/>
      <c r="E40" s="415"/>
      <c r="F40" s="137"/>
      <c r="G40" s="530"/>
      <c r="H40" s="413"/>
      <c r="I40" s="137"/>
      <c r="J40" s="137"/>
      <c r="K40" s="137"/>
      <c r="L40" s="137"/>
    </row>
    <row r="41" spans="1:12">
      <c r="A41" s="137"/>
      <c r="B41" s="414"/>
      <c r="C41" s="422" t="s">
        <v>433</v>
      </c>
      <c r="D41" s="422"/>
      <c r="E41" s="423"/>
      <c r="F41" s="422"/>
      <c r="G41" s="432">
        <f>+SUM(G29:G40)</f>
        <v>2416990.2990000001</v>
      </c>
      <c r="H41" s="413"/>
      <c r="I41" s="137"/>
      <c r="J41" s="137"/>
      <c r="K41" s="137"/>
      <c r="L41" s="137"/>
    </row>
    <row r="42" spans="1:12">
      <c r="A42" s="137"/>
      <c r="B42" s="414"/>
      <c r="C42" s="407"/>
      <c r="D42" s="407"/>
      <c r="E42" s="411"/>
      <c r="F42" s="407"/>
      <c r="G42" s="433"/>
      <c r="H42" s="413"/>
      <c r="I42" s="137"/>
      <c r="J42" s="137"/>
      <c r="K42" s="137"/>
      <c r="L42" s="137"/>
    </row>
    <row r="43" spans="1:12">
      <c r="A43" s="137"/>
      <c r="B43" s="414"/>
      <c r="C43" s="422" t="s">
        <v>0</v>
      </c>
      <c r="D43" s="422"/>
      <c r="E43" s="423"/>
      <c r="F43" s="422"/>
      <c r="G43" s="432">
        <f>+G41+G26</f>
        <v>4864029.2990000006</v>
      </c>
      <c r="H43" s="413"/>
      <c r="I43" s="137"/>
      <c r="J43" s="137"/>
      <c r="K43" s="137"/>
      <c r="L43" s="137"/>
    </row>
    <row r="44" spans="1:12">
      <c r="A44" s="137"/>
      <c r="B44" s="414"/>
      <c r="C44" s="137"/>
      <c r="D44" s="137"/>
      <c r="E44" s="416"/>
      <c r="F44" s="137"/>
      <c r="G44" s="410"/>
      <c r="H44" s="413"/>
      <c r="I44" s="137"/>
      <c r="J44" s="137"/>
      <c r="K44" s="137"/>
      <c r="L44" s="137"/>
    </row>
    <row r="45" spans="1:12">
      <c r="A45" s="137"/>
      <c r="B45" s="414"/>
      <c r="C45" s="137"/>
      <c r="D45" s="137"/>
      <c r="E45" s="416"/>
      <c r="F45" s="137"/>
      <c r="G45" s="410"/>
      <c r="H45" s="413"/>
      <c r="I45" s="137"/>
      <c r="J45" s="137"/>
      <c r="K45" s="137"/>
      <c r="L45" s="137"/>
    </row>
    <row r="46" spans="1:12">
      <c r="A46" s="137"/>
      <c r="B46" s="414"/>
      <c r="C46" s="407" t="s">
        <v>434</v>
      </c>
      <c r="D46" s="137"/>
      <c r="E46" s="416"/>
      <c r="F46" s="137"/>
      <c r="G46" s="410"/>
      <c r="H46" s="413"/>
      <c r="I46" s="137"/>
      <c r="J46" s="137"/>
      <c r="K46" s="137"/>
      <c r="L46" s="137"/>
    </row>
    <row r="47" spans="1:12">
      <c r="A47" s="137"/>
      <c r="B47" s="414"/>
      <c r="C47" s="407" t="s">
        <v>435</v>
      </c>
      <c r="D47" s="137"/>
      <c r="E47" s="416"/>
      <c r="F47" s="137"/>
      <c r="G47" s="410"/>
      <c r="H47" s="413"/>
      <c r="I47" s="137"/>
      <c r="J47" s="137"/>
      <c r="K47" s="137"/>
      <c r="L47" s="137"/>
    </row>
    <row r="48" spans="1:12">
      <c r="A48" s="137"/>
      <c r="B48" s="414"/>
      <c r="C48" s="407" t="s">
        <v>436</v>
      </c>
      <c r="D48" s="137"/>
      <c r="E48" s="416"/>
      <c r="F48" s="137"/>
      <c r="G48" s="410"/>
      <c r="H48" s="413"/>
      <c r="I48" s="137"/>
      <c r="J48" s="137"/>
      <c r="K48" s="137"/>
      <c r="L48" s="137"/>
    </row>
    <row r="49" spans="1:12">
      <c r="A49" s="137"/>
      <c r="B49" s="414"/>
      <c r="C49" s="407"/>
      <c r="D49" s="137"/>
      <c r="E49" s="416"/>
      <c r="F49" s="137"/>
      <c r="G49" s="410"/>
      <c r="H49" s="413"/>
      <c r="I49" s="137"/>
      <c r="J49" s="137"/>
      <c r="K49" s="137"/>
      <c r="L49" s="137"/>
    </row>
    <row r="50" spans="1:12">
      <c r="A50" s="137"/>
      <c r="B50" s="414">
        <v>21010</v>
      </c>
      <c r="C50" s="137" t="s">
        <v>437</v>
      </c>
      <c r="D50" s="137"/>
      <c r="E50" s="415"/>
      <c r="F50" s="137"/>
      <c r="G50" s="412"/>
      <c r="H50" s="413"/>
      <c r="I50" s="137"/>
      <c r="J50" s="137"/>
      <c r="K50" s="137"/>
      <c r="L50" s="137"/>
    </row>
    <row r="51" spans="1:12">
      <c r="A51" s="137"/>
      <c r="B51" s="414">
        <v>21020</v>
      </c>
      <c r="C51" s="137" t="s">
        <v>438</v>
      </c>
      <c r="D51" s="137"/>
      <c r="E51" s="415"/>
      <c r="F51" s="137"/>
      <c r="G51" s="412"/>
      <c r="H51" s="413"/>
      <c r="I51" s="137"/>
      <c r="J51" s="137"/>
      <c r="K51" s="137"/>
      <c r="L51" s="137"/>
    </row>
    <row r="52" spans="1:12">
      <c r="A52" s="137"/>
      <c r="B52" s="414">
        <v>21040</v>
      </c>
      <c r="C52" s="137" t="s">
        <v>439</v>
      </c>
      <c r="D52" s="137"/>
      <c r="E52" s="415"/>
      <c r="F52" s="137"/>
      <c r="G52" s="412"/>
      <c r="H52" s="413"/>
      <c r="I52" s="137"/>
      <c r="J52" s="137"/>
      <c r="K52" s="137"/>
      <c r="L52" s="137"/>
    </row>
    <row r="53" spans="1:12">
      <c r="A53" s="137"/>
      <c r="B53" s="414">
        <v>21050</v>
      </c>
      <c r="C53" s="137" t="s">
        <v>440</v>
      </c>
      <c r="D53" s="137"/>
      <c r="E53" s="415"/>
      <c r="F53" s="137"/>
      <c r="G53" s="412"/>
      <c r="H53" s="413"/>
      <c r="I53" s="137"/>
      <c r="J53" s="137"/>
      <c r="K53" s="137"/>
      <c r="L53" s="137"/>
    </row>
    <row r="54" spans="1:12">
      <c r="A54" s="137"/>
      <c r="B54" s="414">
        <v>21060</v>
      </c>
      <c r="C54" s="137" t="s">
        <v>441</v>
      </c>
      <c r="D54" s="137"/>
      <c r="E54" s="415"/>
      <c r="F54" s="137"/>
      <c r="G54" s="412"/>
      <c r="H54" s="413"/>
      <c r="I54" s="137"/>
      <c r="J54" s="137"/>
      <c r="K54" s="137"/>
      <c r="L54" s="137"/>
    </row>
    <row r="55" spans="1:12">
      <c r="A55" s="137"/>
      <c r="B55" s="414">
        <v>21070</v>
      </c>
      <c r="C55" s="137" t="s">
        <v>442</v>
      </c>
      <c r="D55" s="137"/>
      <c r="E55" s="435"/>
      <c r="F55" s="137"/>
      <c r="G55" s="412"/>
      <c r="H55" s="413"/>
      <c r="I55" s="137"/>
      <c r="J55" s="137"/>
      <c r="K55" s="137"/>
      <c r="L55" s="137"/>
    </row>
    <row r="56" spans="1:12">
      <c r="A56" s="137"/>
      <c r="B56" s="414">
        <v>21080</v>
      </c>
      <c r="C56" s="137" t="s">
        <v>443</v>
      </c>
      <c r="D56" s="137"/>
      <c r="E56" s="415"/>
      <c r="F56" s="137"/>
      <c r="G56" s="412"/>
      <c r="H56" s="413"/>
      <c r="I56" s="137"/>
      <c r="J56" s="137"/>
      <c r="K56" s="137"/>
      <c r="L56" s="137"/>
    </row>
    <row r="57" spans="1:12" s="419" customFormat="1">
      <c r="A57" s="407"/>
      <c r="B57" s="420"/>
      <c r="C57" s="436" t="s">
        <v>444</v>
      </c>
      <c r="D57" s="436"/>
      <c r="E57" s="437"/>
      <c r="F57" s="436"/>
      <c r="G57" s="438">
        <f>+SUM(G50:G56)</f>
        <v>0</v>
      </c>
      <c r="H57" s="418"/>
      <c r="I57" s="407"/>
      <c r="J57" s="407"/>
      <c r="K57" s="407"/>
      <c r="L57" s="407"/>
    </row>
    <row r="58" spans="1:12" s="419" customFormat="1">
      <c r="A58" s="407"/>
      <c r="B58" s="420"/>
      <c r="C58" s="439" t="s">
        <v>445</v>
      </c>
      <c r="D58" s="439"/>
      <c r="E58" s="440"/>
      <c r="F58" s="439"/>
      <c r="G58" s="441"/>
      <c r="H58" s="418"/>
      <c r="I58" s="407"/>
      <c r="J58" s="407"/>
      <c r="K58" s="407"/>
      <c r="L58" s="407"/>
    </row>
    <row r="59" spans="1:12" s="419" customFormat="1">
      <c r="A59" s="407"/>
      <c r="B59" s="420"/>
      <c r="C59" s="442" t="s">
        <v>446</v>
      </c>
      <c r="D59" s="442"/>
      <c r="E59" s="443"/>
      <c r="F59" s="442"/>
      <c r="G59" s="444"/>
      <c r="H59" s="418"/>
      <c r="I59" s="407"/>
      <c r="J59" s="407"/>
      <c r="K59" s="407"/>
      <c r="L59" s="407"/>
    </row>
    <row r="60" spans="1:12" s="419" customFormat="1">
      <c r="A60" s="407"/>
      <c r="B60" s="420"/>
      <c r="C60" s="407"/>
      <c r="D60" s="407"/>
      <c r="E60" s="411"/>
      <c r="F60" s="407"/>
      <c r="G60" s="445"/>
      <c r="H60" s="418"/>
      <c r="I60" s="407"/>
      <c r="J60" s="407"/>
      <c r="K60" s="407"/>
      <c r="L60" s="407"/>
    </row>
    <row r="61" spans="1:12" ht="25.5">
      <c r="A61" s="137"/>
      <c r="B61" s="414">
        <v>21200</v>
      </c>
      <c r="C61" s="425" t="s">
        <v>447</v>
      </c>
      <c r="D61" s="137"/>
      <c r="E61" s="416"/>
      <c r="F61" s="137"/>
      <c r="G61" s="426"/>
      <c r="H61" s="413"/>
      <c r="I61" s="137"/>
      <c r="J61" s="137"/>
      <c r="K61" s="137"/>
      <c r="L61" s="137"/>
    </row>
    <row r="62" spans="1:12">
      <c r="A62" s="137"/>
      <c r="B62" s="414"/>
      <c r="C62" s="422" t="s">
        <v>448</v>
      </c>
      <c r="D62" s="422"/>
      <c r="E62" s="423"/>
      <c r="F62" s="422"/>
      <c r="G62" s="432">
        <f>+G57+G61</f>
        <v>0</v>
      </c>
      <c r="H62" s="413"/>
      <c r="I62" s="137"/>
      <c r="J62" s="137"/>
      <c r="K62" s="137"/>
      <c r="L62" s="137"/>
    </row>
    <row r="63" spans="1:12">
      <c r="A63" s="137"/>
      <c r="B63" s="414"/>
      <c r="C63" s="407"/>
      <c r="D63" s="407"/>
      <c r="E63" s="411"/>
      <c r="F63" s="407"/>
      <c r="G63" s="433"/>
      <c r="H63" s="413"/>
      <c r="I63" s="137"/>
      <c r="J63" s="137"/>
      <c r="K63" s="137"/>
      <c r="L63" s="137"/>
    </row>
    <row r="64" spans="1:12">
      <c r="A64" s="137"/>
      <c r="B64" s="414"/>
      <c r="C64" s="407" t="s">
        <v>449</v>
      </c>
      <c r="D64" s="137"/>
      <c r="E64" s="416"/>
      <c r="F64" s="137"/>
      <c r="G64" s="410"/>
      <c r="H64" s="413"/>
      <c r="I64" s="137"/>
      <c r="J64" s="137"/>
      <c r="K64" s="137"/>
      <c r="L64" s="137"/>
    </row>
    <row r="65" spans="1:12">
      <c r="A65" s="137"/>
      <c r="B65" s="414"/>
      <c r="C65" s="407"/>
      <c r="D65" s="137"/>
      <c r="E65" s="416"/>
      <c r="F65" s="137"/>
      <c r="G65" s="410"/>
      <c r="H65" s="413"/>
      <c r="I65" s="137"/>
      <c r="J65" s="137"/>
      <c r="K65" s="137"/>
      <c r="L65" s="137"/>
    </row>
    <row r="66" spans="1:12">
      <c r="A66" s="137"/>
      <c r="B66" s="414">
        <v>22010</v>
      </c>
      <c r="C66" s="137" t="s">
        <v>450</v>
      </c>
      <c r="D66" s="137"/>
      <c r="E66" s="435"/>
      <c r="F66" s="137"/>
      <c r="G66" s="412"/>
      <c r="H66" s="413"/>
      <c r="I66" s="137"/>
      <c r="J66" s="137"/>
      <c r="K66" s="137"/>
      <c r="L66" s="137"/>
    </row>
    <row r="67" spans="1:12">
      <c r="A67" s="137"/>
      <c r="B67" s="414">
        <v>22020</v>
      </c>
      <c r="C67" s="137" t="s">
        <v>451</v>
      </c>
      <c r="D67" s="137"/>
      <c r="E67" s="415"/>
      <c r="F67" s="137"/>
      <c r="G67" s="412"/>
      <c r="H67" s="413"/>
      <c r="I67" s="137"/>
      <c r="J67" s="137"/>
      <c r="K67" s="137"/>
      <c r="L67" s="137"/>
    </row>
    <row r="68" spans="1:12">
      <c r="A68" s="137"/>
      <c r="B68" s="414">
        <v>22040</v>
      </c>
      <c r="C68" s="137" t="s">
        <v>452</v>
      </c>
      <c r="D68" s="137"/>
      <c r="E68" s="415"/>
      <c r="F68" s="137"/>
      <c r="G68" s="412"/>
      <c r="H68" s="413"/>
      <c r="I68" s="137"/>
      <c r="J68" s="137"/>
      <c r="K68" s="137"/>
      <c r="L68" s="137"/>
    </row>
    <row r="69" spans="1:12">
      <c r="A69" s="137"/>
      <c r="B69" s="414">
        <v>22050</v>
      </c>
      <c r="C69" s="137" t="s">
        <v>453</v>
      </c>
      <c r="D69" s="137"/>
      <c r="E69" s="415"/>
      <c r="F69" s="137"/>
      <c r="G69" s="412"/>
      <c r="H69" s="413"/>
      <c r="I69" s="137"/>
      <c r="J69" s="137"/>
      <c r="K69" s="137"/>
      <c r="L69" s="137"/>
    </row>
    <row r="70" spans="1:12">
      <c r="A70" s="137"/>
      <c r="B70" s="414">
        <v>22060</v>
      </c>
      <c r="C70" s="137" t="s">
        <v>454</v>
      </c>
      <c r="D70" s="137"/>
      <c r="E70" s="415"/>
      <c r="F70" s="137"/>
      <c r="G70" s="412"/>
      <c r="H70" s="413"/>
      <c r="I70" s="137"/>
      <c r="J70" s="137"/>
      <c r="K70" s="137"/>
      <c r="L70" s="137"/>
    </row>
    <row r="71" spans="1:12">
      <c r="A71" s="137"/>
      <c r="B71" s="414">
        <v>22070</v>
      </c>
      <c r="C71" s="137" t="s">
        <v>455</v>
      </c>
      <c r="D71" s="137"/>
      <c r="E71" s="435"/>
      <c r="F71" s="137"/>
      <c r="G71" s="412"/>
      <c r="H71" s="413"/>
      <c r="I71" s="137"/>
      <c r="J71" s="137"/>
      <c r="K71" s="137"/>
      <c r="L71" s="137"/>
    </row>
    <row r="72" spans="1:12">
      <c r="A72" s="137"/>
      <c r="B72" s="414">
        <v>22080</v>
      </c>
      <c r="C72" s="137" t="s">
        <v>456</v>
      </c>
      <c r="D72" s="137"/>
      <c r="E72" s="415"/>
      <c r="F72" s="137"/>
      <c r="G72" s="412"/>
      <c r="H72" s="413"/>
      <c r="I72" s="137"/>
      <c r="J72" s="137"/>
      <c r="K72" s="137"/>
      <c r="L72" s="137"/>
    </row>
    <row r="73" spans="1:12">
      <c r="A73" s="137"/>
      <c r="B73" s="414"/>
      <c r="C73" s="422" t="s">
        <v>457</v>
      </c>
      <c r="D73" s="422"/>
      <c r="E73" s="423"/>
      <c r="F73" s="422"/>
      <c r="G73" s="432">
        <f>+SUM(G66:G72)</f>
        <v>0</v>
      </c>
      <c r="H73" s="413"/>
      <c r="I73" s="137"/>
      <c r="J73" s="137"/>
      <c r="K73" s="137"/>
      <c r="L73" s="137"/>
    </row>
    <row r="74" spans="1:12">
      <c r="A74" s="137"/>
      <c r="B74" s="414"/>
      <c r="C74" s="407"/>
      <c r="D74" s="407"/>
      <c r="E74" s="411"/>
      <c r="F74" s="407"/>
      <c r="G74" s="433"/>
      <c r="H74" s="413"/>
      <c r="I74" s="137"/>
      <c r="J74" s="137"/>
      <c r="K74" s="137"/>
      <c r="L74" s="137"/>
    </row>
    <row r="75" spans="1:12">
      <c r="A75" s="137"/>
      <c r="B75" s="414"/>
      <c r="C75" s="422" t="s">
        <v>3</v>
      </c>
      <c r="D75" s="422"/>
      <c r="E75" s="423"/>
      <c r="F75" s="422"/>
      <c r="G75" s="432">
        <f>+G73+G62</f>
        <v>0</v>
      </c>
      <c r="H75" s="413"/>
      <c r="I75" s="137"/>
      <c r="J75" s="137"/>
      <c r="K75" s="137"/>
      <c r="L75" s="137"/>
    </row>
    <row r="76" spans="1:12">
      <c r="A76" s="137"/>
      <c r="B76" s="414"/>
      <c r="C76" s="407"/>
      <c r="D76" s="407"/>
      <c r="E76" s="411"/>
      <c r="F76" s="407"/>
      <c r="G76" s="433"/>
      <c r="H76" s="413"/>
      <c r="I76" s="137"/>
      <c r="J76" s="137"/>
      <c r="K76" s="137"/>
      <c r="L76" s="137"/>
    </row>
    <row r="77" spans="1:12">
      <c r="A77" s="137"/>
      <c r="B77" s="414"/>
      <c r="C77" s="407" t="s">
        <v>403</v>
      </c>
      <c r="D77" s="137"/>
      <c r="E77" s="416"/>
      <c r="F77" s="137"/>
      <c r="G77" s="410"/>
      <c r="H77" s="413"/>
      <c r="I77" s="137"/>
      <c r="J77" s="137"/>
      <c r="K77" s="137"/>
      <c r="L77" s="137"/>
    </row>
    <row r="78" spans="1:12">
      <c r="A78" s="137"/>
      <c r="B78" s="414"/>
      <c r="C78" s="407"/>
      <c r="D78" s="137"/>
      <c r="E78" s="416"/>
      <c r="F78" s="137"/>
      <c r="G78" s="410"/>
      <c r="H78" s="413"/>
      <c r="I78" s="137"/>
      <c r="J78" s="137"/>
      <c r="K78" s="137"/>
      <c r="L78" s="137"/>
    </row>
    <row r="79" spans="1:12">
      <c r="A79" s="137"/>
      <c r="B79" s="414">
        <v>23010</v>
      </c>
      <c r="C79" s="137" t="s">
        <v>458</v>
      </c>
      <c r="D79" s="137"/>
      <c r="E79" s="416"/>
      <c r="F79" s="137"/>
      <c r="G79" s="412"/>
      <c r="H79" s="413"/>
      <c r="I79" s="137"/>
      <c r="J79" s="137"/>
      <c r="K79" s="137"/>
      <c r="L79" s="137"/>
    </row>
    <row r="80" spans="1:12">
      <c r="A80" s="137"/>
      <c r="B80" s="414">
        <v>23020</v>
      </c>
      <c r="C80" s="137" t="s">
        <v>459</v>
      </c>
      <c r="D80" s="137"/>
      <c r="E80" s="416"/>
      <c r="F80" s="137"/>
      <c r="G80" s="412"/>
      <c r="H80" s="413"/>
      <c r="I80" s="137"/>
      <c r="J80" s="137"/>
      <c r="K80" s="137"/>
      <c r="L80" s="137"/>
    </row>
    <row r="81" spans="1:12">
      <c r="A81" s="137"/>
      <c r="B81" s="414">
        <v>23030</v>
      </c>
      <c r="C81" s="137" t="s">
        <v>460</v>
      </c>
      <c r="D81" s="137"/>
      <c r="E81" s="416"/>
      <c r="F81" s="137"/>
      <c r="G81" s="412"/>
      <c r="H81" s="413"/>
      <c r="I81" s="137"/>
      <c r="J81" s="137"/>
      <c r="K81" s="137"/>
      <c r="L81" s="137"/>
    </row>
    <row r="82" spans="1:12">
      <c r="A82" s="137"/>
      <c r="B82" s="446">
        <v>23040</v>
      </c>
      <c r="C82" s="296" t="s">
        <v>461</v>
      </c>
      <c r="D82" s="296"/>
      <c r="E82" s="447"/>
      <c r="F82" s="296"/>
      <c r="G82" s="448"/>
      <c r="H82" s="413"/>
      <c r="I82" s="137"/>
      <c r="J82" s="137"/>
      <c r="K82" s="137"/>
      <c r="L82" s="137"/>
    </row>
    <row r="83" spans="1:12">
      <c r="A83" s="137"/>
      <c r="B83" s="414">
        <v>23050</v>
      </c>
      <c r="C83" s="137" t="s">
        <v>462</v>
      </c>
      <c r="D83" s="137"/>
      <c r="E83" s="416"/>
      <c r="F83" s="137"/>
      <c r="G83" s="412"/>
      <c r="H83" s="413"/>
      <c r="I83" s="137"/>
      <c r="J83" s="137"/>
      <c r="K83" s="137"/>
      <c r="L83" s="137"/>
    </row>
    <row r="84" spans="1:12">
      <c r="A84" s="137"/>
      <c r="B84" s="414"/>
      <c r="C84" s="422" t="s">
        <v>463</v>
      </c>
      <c r="D84" s="422"/>
      <c r="E84" s="423"/>
      <c r="F84" s="422"/>
      <c r="G84" s="432">
        <f>+SUM(G79:G83)</f>
        <v>0</v>
      </c>
      <c r="H84" s="413"/>
      <c r="I84" s="137"/>
      <c r="J84" s="137"/>
      <c r="K84" s="137"/>
      <c r="L84" s="137"/>
    </row>
    <row r="85" spans="1:12">
      <c r="A85" s="137"/>
      <c r="B85" s="414">
        <v>23070</v>
      </c>
      <c r="C85" s="137" t="s">
        <v>464</v>
      </c>
      <c r="D85" s="137"/>
      <c r="E85" s="137"/>
      <c r="F85" s="137"/>
      <c r="G85" s="412"/>
      <c r="H85" s="413"/>
      <c r="I85" s="137"/>
      <c r="J85" s="137"/>
      <c r="K85" s="137"/>
      <c r="L85" s="137"/>
    </row>
    <row r="86" spans="1:12">
      <c r="A86" s="137"/>
      <c r="B86" s="414"/>
      <c r="C86" s="422" t="s">
        <v>465</v>
      </c>
      <c r="D86" s="422"/>
      <c r="E86" s="422"/>
      <c r="F86" s="422"/>
      <c r="G86" s="432">
        <f>+SUM(G84:G85)</f>
        <v>0</v>
      </c>
      <c r="H86" s="413"/>
      <c r="I86" s="137"/>
      <c r="J86" s="137"/>
      <c r="K86" s="137"/>
      <c r="L86" s="137"/>
    </row>
    <row r="87" spans="1:12">
      <c r="A87" s="137"/>
      <c r="B87" s="414"/>
      <c r="C87" s="137"/>
      <c r="D87" s="137"/>
      <c r="E87" s="137"/>
      <c r="F87" s="137"/>
      <c r="G87" s="410"/>
      <c r="H87" s="413"/>
      <c r="I87" s="137"/>
      <c r="J87" s="137"/>
      <c r="K87" s="137"/>
      <c r="L87" s="137"/>
    </row>
    <row r="88" spans="1:12">
      <c r="A88" s="137"/>
      <c r="B88" s="449"/>
      <c r="C88" s="422" t="s">
        <v>466</v>
      </c>
      <c r="D88" s="422"/>
      <c r="E88" s="422"/>
      <c r="F88" s="422"/>
      <c r="G88" s="432">
        <f>+G86+G75</f>
        <v>0</v>
      </c>
      <c r="H88" s="413"/>
      <c r="I88" s="137"/>
      <c r="J88" s="137"/>
      <c r="K88" s="137"/>
      <c r="L88" s="137"/>
    </row>
    <row r="89" spans="1:12">
      <c r="A89" s="137"/>
      <c r="B89" s="137"/>
      <c r="C89" s="137"/>
      <c r="D89" s="137"/>
      <c r="E89" s="137"/>
      <c r="F89" s="137"/>
      <c r="G89" s="398"/>
      <c r="H89" s="413"/>
      <c r="I89" s="137"/>
      <c r="J89" s="137"/>
      <c r="K89" s="137"/>
      <c r="L89" s="137"/>
    </row>
    <row r="90" spans="1:12">
      <c r="A90" s="137"/>
      <c r="B90" s="137"/>
      <c r="C90" s="450" t="s">
        <v>54</v>
      </c>
      <c r="D90" s="451"/>
      <c r="E90" s="451"/>
      <c r="F90" s="451"/>
      <c r="G90" s="452">
        <f>+G43-G88</f>
        <v>4864029.2990000006</v>
      </c>
      <c r="H90" s="413"/>
      <c r="I90" s="137"/>
      <c r="J90" s="137"/>
      <c r="K90" s="137"/>
      <c r="L90" s="137"/>
    </row>
    <row r="91" spans="1:12" s="137" customFormat="1">
      <c r="G91" s="398"/>
      <c r="H91" s="413"/>
    </row>
    <row r="92" spans="1:12" s="137" customFormat="1">
      <c r="G92" s="398"/>
      <c r="H92" s="413"/>
    </row>
    <row r="93" spans="1:12" s="137" customFormat="1">
      <c r="G93" s="398"/>
      <c r="H93" s="413"/>
    </row>
    <row r="94" spans="1:12" s="137" customFormat="1">
      <c r="G94" s="398"/>
      <c r="H94" s="413"/>
    </row>
    <row r="95" spans="1:12" s="137" customFormat="1">
      <c r="G95" s="398"/>
      <c r="H95" s="413"/>
    </row>
    <row r="96" spans="1:12" s="137" customFormat="1">
      <c r="G96" s="398"/>
      <c r="H96" s="413"/>
    </row>
    <row r="97" spans="1:8" s="137" customFormat="1">
      <c r="G97" s="398"/>
      <c r="H97" s="413"/>
    </row>
    <row r="98" spans="1:8" s="137" customFormat="1">
      <c r="G98" s="398"/>
      <c r="H98" s="413"/>
    </row>
    <row r="99" spans="1:8" s="137" customFormat="1">
      <c r="G99" s="398"/>
      <c r="H99" s="413"/>
    </row>
    <row r="100" spans="1:8" s="137" customFormat="1">
      <c r="G100" s="398"/>
      <c r="H100" s="413"/>
    </row>
    <row r="101" spans="1:8" s="137" customFormat="1">
      <c r="G101" s="398"/>
      <c r="H101" s="413"/>
    </row>
    <row r="102" spans="1:8" s="137" customFormat="1">
      <c r="G102" s="398"/>
      <c r="H102" s="413"/>
    </row>
    <row r="103" spans="1:8" s="137" customFormat="1">
      <c r="G103" s="398"/>
      <c r="H103" s="413"/>
    </row>
    <row r="104" spans="1:8" s="137" customFormat="1">
      <c r="G104" s="398"/>
      <c r="H104" s="413"/>
    </row>
    <row r="105" spans="1:8" s="137" customFormat="1">
      <c r="G105" s="398"/>
      <c r="H105" s="413"/>
    </row>
    <row r="106" spans="1:8" s="137" customFormat="1">
      <c r="G106" s="398"/>
      <c r="H106" s="413"/>
    </row>
    <row r="107" spans="1:8" s="137" customFormat="1">
      <c r="G107" s="398"/>
      <c r="H107" s="413"/>
    </row>
    <row r="108" spans="1:8" s="137" customFormat="1">
      <c r="G108" s="398"/>
      <c r="H108" s="413"/>
    </row>
    <row r="109" spans="1:8" s="137" customFormat="1">
      <c r="G109" s="398"/>
      <c r="H109" s="413"/>
    </row>
    <row r="110" spans="1:8" s="137" customFormat="1">
      <c r="G110" s="398"/>
      <c r="H110" s="413"/>
    </row>
    <row r="111" spans="1:8">
      <c r="A111" s="137"/>
      <c r="H111" s="454"/>
    </row>
    <row r="112" spans="1:8">
      <c r="H112" s="454"/>
    </row>
    <row r="113" spans="8:8">
      <c r="H113" s="454"/>
    </row>
    <row r="114" spans="8:8">
      <c r="H114" s="454"/>
    </row>
    <row r="115" spans="8:8">
      <c r="H115" s="454"/>
    </row>
  </sheetData>
  <mergeCells count="4">
    <mergeCell ref="B7:B8"/>
    <mergeCell ref="B2:E2"/>
    <mergeCell ref="B3:E3"/>
    <mergeCell ref="B4:E4"/>
  </mergeCells>
  <dataValidations count="3">
    <dataValidation type="whole" allowBlank="1" showInputMessage="1" showErrorMessage="1" sqref="G12:G72" xr:uid="{B2FA60F6-EDEF-44C6-973E-032F4CF22BA1}">
      <formula1>-9.99999999999999E+34</formula1>
      <formula2>9.99999999999999E+35</formula2>
    </dataValidation>
    <dataValidation type="whole" allowBlank="1" showInputMessage="1" showErrorMessage="1" sqref="G79:G83" xr:uid="{FFB347E1-E870-481E-A909-7ACEEC9A52FC}">
      <formula1>-9.99999999999999E+30</formula1>
      <formula2>9.99999999999999E+35</formula2>
    </dataValidation>
    <dataValidation type="whole" allowBlank="1" showInputMessage="1" showErrorMessage="1" sqref="G84:G90 G73:G78" xr:uid="{D36AE564-E09E-4559-B89B-922E5470DBE0}">
      <formula1>0</formula1>
      <formula2>100000000000000000000</formula2>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ED60B-0E5A-44A0-BEF6-288E8E56103A}">
  <dimension ref="A1:D52"/>
  <sheetViews>
    <sheetView zoomScale="140" zoomScaleNormal="140" workbookViewId="0">
      <selection activeCell="B4" sqref="B4:D4"/>
    </sheetView>
  </sheetViews>
  <sheetFormatPr baseColWidth="10" defaultRowHeight="11.65"/>
  <cols>
    <col min="1" max="1" width="5.6640625" style="504" customWidth="1"/>
    <col min="2" max="2" width="44" style="504" customWidth="1"/>
    <col min="3" max="3" width="9.46484375" style="505" customWidth="1"/>
    <col min="4" max="4" width="14.6640625" style="504" customWidth="1"/>
    <col min="5" max="243" width="11.53125" style="457"/>
    <col min="244" max="244" width="72.796875" style="457" customWidth="1"/>
    <col min="245" max="246" width="14.6640625" style="457" customWidth="1"/>
    <col min="247" max="247" width="14.46484375" style="457" customWidth="1"/>
    <col min="248" max="248" width="14.6640625" style="457" customWidth="1"/>
    <col min="249" max="499" width="11.53125" style="457"/>
    <col min="500" max="500" width="72.796875" style="457" customWidth="1"/>
    <col min="501" max="502" width="14.6640625" style="457" customWidth="1"/>
    <col min="503" max="503" width="14.46484375" style="457" customWidth="1"/>
    <col min="504" max="504" width="14.6640625" style="457" customWidth="1"/>
    <col min="505" max="755" width="11.53125" style="457"/>
    <col min="756" max="756" width="72.796875" style="457" customWidth="1"/>
    <col min="757" max="758" width="14.6640625" style="457" customWidth="1"/>
    <col min="759" max="759" width="14.46484375" style="457" customWidth="1"/>
    <col min="760" max="760" width="14.6640625" style="457" customWidth="1"/>
    <col min="761" max="1011" width="11.53125" style="457"/>
    <col min="1012" max="1012" width="72.796875" style="457" customWidth="1"/>
    <col min="1013" max="1014" width="14.6640625" style="457" customWidth="1"/>
    <col min="1015" max="1015" width="14.46484375" style="457" customWidth="1"/>
    <col min="1016" max="1016" width="14.6640625" style="457" customWidth="1"/>
    <col min="1017" max="1267" width="11.53125" style="457"/>
    <col min="1268" max="1268" width="72.796875" style="457" customWidth="1"/>
    <col min="1269" max="1270" width="14.6640625" style="457" customWidth="1"/>
    <col min="1271" max="1271" width="14.46484375" style="457" customWidth="1"/>
    <col min="1272" max="1272" width="14.6640625" style="457" customWidth="1"/>
    <col min="1273" max="1523" width="11.53125" style="457"/>
    <col min="1524" max="1524" width="72.796875" style="457" customWidth="1"/>
    <col min="1525" max="1526" width="14.6640625" style="457" customWidth="1"/>
    <col min="1527" max="1527" width="14.46484375" style="457" customWidth="1"/>
    <col min="1528" max="1528" width="14.6640625" style="457" customWidth="1"/>
    <col min="1529" max="1779" width="11.53125" style="457"/>
    <col min="1780" max="1780" width="72.796875" style="457" customWidth="1"/>
    <col min="1781" max="1782" width="14.6640625" style="457" customWidth="1"/>
    <col min="1783" max="1783" width="14.46484375" style="457" customWidth="1"/>
    <col min="1784" max="1784" width="14.6640625" style="457" customWidth="1"/>
    <col min="1785" max="2035" width="11.53125" style="457"/>
    <col min="2036" max="2036" width="72.796875" style="457" customWidth="1"/>
    <col min="2037" max="2038" width="14.6640625" style="457" customWidth="1"/>
    <col min="2039" max="2039" width="14.46484375" style="457" customWidth="1"/>
    <col min="2040" max="2040" width="14.6640625" style="457" customWidth="1"/>
    <col min="2041" max="2291" width="11.53125" style="457"/>
    <col min="2292" max="2292" width="72.796875" style="457" customWidth="1"/>
    <col min="2293" max="2294" width="14.6640625" style="457" customWidth="1"/>
    <col min="2295" max="2295" width="14.46484375" style="457" customWidth="1"/>
    <col min="2296" max="2296" width="14.6640625" style="457" customWidth="1"/>
    <col min="2297" max="2547" width="11.53125" style="457"/>
    <col min="2548" max="2548" width="72.796875" style="457" customWidth="1"/>
    <col min="2549" max="2550" width="14.6640625" style="457" customWidth="1"/>
    <col min="2551" max="2551" width="14.46484375" style="457" customWidth="1"/>
    <col min="2552" max="2552" width="14.6640625" style="457" customWidth="1"/>
    <col min="2553" max="2803" width="11.53125" style="457"/>
    <col min="2804" max="2804" width="72.796875" style="457" customWidth="1"/>
    <col min="2805" max="2806" width="14.6640625" style="457" customWidth="1"/>
    <col min="2807" max="2807" width="14.46484375" style="457" customWidth="1"/>
    <col min="2808" max="2808" width="14.6640625" style="457" customWidth="1"/>
    <col min="2809" max="3059" width="11.53125" style="457"/>
    <col min="3060" max="3060" width="72.796875" style="457" customWidth="1"/>
    <col min="3061" max="3062" width="14.6640625" style="457" customWidth="1"/>
    <col min="3063" max="3063" width="14.46484375" style="457" customWidth="1"/>
    <col min="3064" max="3064" width="14.6640625" style="457" customWidth="1"/>
    <col min="3065" max="3315" width="11.53125" style="457"/>
    <col min="3316" max="3316" width="72.796875" style="457" customWidth="1"/>
    <col min="3317" max="3318" width="14.6640625" style="457" customWidth="1"/>
    <col min="3319" max="3319" width="14.46484375" style="457" customWidth="1"/>
    <col min="3320" max="3320" width="14.6640625" style="457" customWidth="1"/>
    <col min="3321" max="3571" width="11.53125" style="457"/>
    <col min="3572" max="3572" width="72.796875" style="457" customWidth="1"/>
    <col min="3573" max="3574" width="14.6640625" style="457" customWidth="1"/>
    <col min="3575" max="3575" width="14.46484375" style="457" customWidth="1"/>
    <col min="3576" max="3576" width="14.6640625" style="457" customWidth="1"/>
    <col min="3577" max="3827" width="11.53125" style="457"/>
    <col min="3828" max="3828" width="72.796875" style="457" customWidth="1"/>
    <col min="3829" max="3830" width="14.6640625" style="457" customWidth="1"/>
    <col min="3831" max="3831" width="14.46484375" style="457" customWidth="1"/>
    <col min="3832" max="3832" width="14.6640625" style="457" customWidth="1"/>
    <col min="3833" max="4083" width="11.53125" style="457"/>
    <col min="4084" max="4084" width="72.796875" style="457" customWidth="1"/>
    <col min="4085" max="4086" width="14.6640625" style="457" customWidth="1"/>
    <col min="4087" max="4087" width="14.46484375" style="457" customWidth="1"/>
    <col min="4088" max="4088" width="14.6640625" style="457" customWidth="1"/>
    <col min="4089" max="4339" width="11.53125" style="457"/>
    <col min="4340" max="4340" width="72.796875" style="457" customWidth="1"/>
    <col min="4341" max="4342" width="14.6640625" style="457" customWidth="1"/>
    <col min="4343" max="4343" width="14.46484375" style="457" customWidth="1"/>
    <col min="4344" max="4344" width="14.6640625" style="457" customWidth="1"/>
    <col min="4345" max="4595" width="11.53125" style="457"/>
    <col min="4596" max="4596" width="72.796875" style="457" customWidth="1"/>
    <col min="4597" max="4598" width="14.6640625" style="457" customWidth="1"/>
    <col min="4599" max="4599" width="14.46484375" style="457" customWidth="1"/>
    <col min="4600" max="4600" width="14.6640625" style="457" customWidth="1"/>
    <col min="4601" max="4851" width="11.53125" style="457"/>
    <col min="4852" max="4852" width="72.796875" style="457" customWidth="1"/>
    <col min="4853" max="4854" width="14.6640625" style="457" customWidth="1"/>
    <col min="4855" max="4855" width="14.46484375" style="457" customWidth="1"/>
    <col min="4856" max="4856" width="14.6640625" style="457" customWidth="1"/>
    <col min="4857" max="5107" width="11.53125" style="457"/>
    <col min="5108" max="5108" width="72.796875" style="457" customWidth="1"/>
    <col min="5109" max="5110" width="14.6640625" style="457" customWidth="1"/>
    <col min="5111" max="5111" width="14.46484375" style="457" customWidth="1"/>
    <col min="5112" max="5112" width="14.6640625" style="457" customWidth="1"/>
    <col min="5113" max="5363" width="11.53125" style="457"/>
    <col min="5364" max="5364" width="72.796875" style="457" customWidth="1"/>
    <col min="5365" max="5366" width="14.6640625" style="457" customWidth="1"/>
    <col min="5367" max="5367" width="14.46484375" style="457" customWidth="1"/>
    <col min="5368" max="5368" width="14.6640625" style="457" customWidth="1"/>
    <col min="5369" max="5619" width="11.53125" style="457"/>
    <col min="5620" max="5620" width="72.796875" style="457" customWidth="1"/>
    <col min="5621" max="5622" width="14.6640625" style="457" customWidth="1"/>
    <col min="5623" max="5623" width="14.46484375" style="457" customWidth="1"/>
    <col min="5624" max="5624" width="14.6640625" style="457" customWidth="1"/>
    <col min="5625" max="5875" width="11.53125" style="457"/>
    <col min="5876" max="5876" width="72.796875" style="457" customWidth="1"/>
    <col min="5877" max="5878" width="14.6640625" style="457" customWidth="1"/>
    <col min="5879" max="5879" width="14.46484375" style="457" customWidth="1"/>
    <col min="5880" max="5880" width="14.6640625" style="457" customWidth="1"/>
    <col min="5881" max="6131" width="11.53125" style="457"/>
    <col min="6132" max="6132" width="72.796875" style="457" customWidth="1"/>
    <col min="6133" max="6134" width="14.6640625" style="457" customWidth="1"/>
    <col min="6135" max="6135" width="14.46484375" style="457" customWidth="1"/>
    <col min="6136" max="6136" width="14.6640625" style="457" customWidth="1"/>
    <col min="6137" max="6387" width="11.53125" style="457"/>
    <col min="6388" max="6388" width="72.796875" style="457" customWidth="1"/>
    <col min="6389" max="6390" width="14.6640625" style="457" customWidth="1"/>
    <col min="6391" max="6391" width="14.46484375" style="457" customWidth="1"/>
    <col min="6392" max="6392" width="14.6640625" style="457" customWidth="1"/>
    <col min="6393" max="6643" width="11.53125" style="457"/>
    <col min="6644" max="6644" width="72.796875" style="457" customWidth="1"/>
    <col min="6645" max="6646" width="14.6640625" style="457" customWidth="1"/>
    <col min="6647" max="6647" width="14.46484375" style="457" customWidth="1"/>
    <col min="6648" max="6648" width="14.6640625" style="457" customWidth="1"/>
    <col min="6649" max="6899" width="11.53125" style="457"/>
    <col min="6900" max="6900" width="72.796875" style="457" customWidth="1"/>
    <col min="6901" max="6902" width="14.6640625" style="457" customWidth="1"/>
    <col min="6903" max="6903" width="14.46484375" style="457" customWidth="1"/>
    <col min="6904" max="6904" width="14.6640625" style="457" customWidth="1"/>
    <col min="6905" max="7155" width="11.53125" style="457"/>
    <col min="7156" max="7156" width="72.796875" style="457" customWidth="1"/>
    <col min="7157" max="7158" width="14.6640625" style="457" customWidth="1"/>
    <col min="7159" max="7159" width="14.46484375" style="457" customWidth="1"/>
    <col min="7160" max="7160" width="14.6640625" style="457" customWidth="1"/>
    <col min="7161" max="7411" width="11.53125" style="457"/>
    <col min="7412" max="7412" width="72.796875" style="457" customWidth="1"/>
    <col min="7413" max="7414" width="14.6640625" style="457" customWidth="1"/>
    <col min="7415" max="7415" width="14.46484375" style="457" customWidth="1"/>
    <col min="7416" max="7416" width="14.6640625" style="457" customWidth="1"/>
    <col min="7417" max="7667" width="11.53125" style="457"/>
    <col min="7668" max="7668" width="72.796875" style="457" customWidth="1"/>
    <col min="7669" max="7670" width="14.6640625" style="457" customWidth="1"/>
    <col min="7671" max="7671" width="14.46484375" style="457" customWidth="1"/>
    <col min="7672" max="7672" width="14.6640625" style="457" customWidth="1"/>
    <col min="7673" max="7923" width="11.53125" style="457"/>
    <col min="7924" max="7924" width="72.796875" style="457" customWidth="1"/>
    <col min="7925" max="7926" width="14.6640625" style="457" customWidth="1"/>
    <col min="7927" max="7927" width="14.46484375" style="457" customWidth="1"/>
    <col min="7928" max="7928" width="14.6640625" style="457" customWidth="1"/>
    <col min="7929" max="8179" width="11.53125" style="457"/>
    <col min="8180" max="8180" width="72.796875" style="457" customWidth="1"/>
    <col min="8181" max="8182" width="14.6640625" style="457" customWidth="1"/>
    <col min="8183" max="8183" width="14.46484375" style="457" customWidth="1"/>
    <col min="8184" max="8184" width="14.6640625" style="457" customWidth="1"/>
    <col min="8185" max="8435" width="11.53125" style="457"/>
    <col min="8436" max="8436" width="72.796875" style="457" customWidth="1"/>
    <col min="8437" max="8438" width="14.6640625" style="457" customWidth="1"/>
    <col min="8439" max="8439" width="14.46484375" style="457" customWidth="1"/>
    <col min="8440" max="8440" width="14.6640625" style="457" customWidth="1"/>
    <col min="8441" max="8691" width="11.53125" style="457"/>
    <col min="8692" max="8692" width="72.796875" style="457" customWidth="1"/>
    <col min="8693" max="8694" width="14.6640625" style="457" customWidth="1"/>
    <col min="8695" max="8695" width="14.46484375" style="457" customWidth="1"/>
    <col min="8696" max="8696" width="14.6640625" style="457" customWidth="1"/>
    <col min="8697" max="8947" width="11.53125" style="457"/>
    <col min="8948" max="8948" width="72.796875" style="457" customWidth="1"/>
    <col min="8949" max="8950" width="14.6640625" style="457" customWidth="1"/>
    <col min="8951" max="8951" width="14.46484375" style="457" customWidth="1"/>
    <col min="8952" max="8952" width="14.6640625" style="457" customWidth="1"/>
    <col min="8953" max="9203" width="11.53125" style="457"/>
    <col min="9204" max="9204" width="72.796875" style="457" customWidth="1"/>
    <col min="9205" max="9206" width="14.6640625" style="457" customWidth="1"/>
    <col min="9207" max="9207" width="14.46484375" style="457" customWidth="1"/>
    <col min="9208" max="9208" width="14.6640625" style="457" customWidth="1"/>
    <col min="9209" max="9459" width="11.53125" style="457"/>
    <col min="9460" max="9460" width="72.796875" style="457" customWidth="1"/>
    <col min="9461" max="9462" width="14.6640625" style="457" customWidth="1"/>
    <col min="9463" max="9463" width="14.46484375" style="457" customWidth="1"/>
    <col min="9464" max="9464" width="14.6640625" style="457" customWidth="1"/>
    <col min="9465" max="9715" width="11.53125" style="457"/>
    <col min="9716" max="9716" width="72.796875" style="457" customWidth="1"/>
    <col min="9717" max="9718" width="14.6640625" style="457" customWidth="1"/>
    <col min="9719" max="9719" width="14.46484375" style="457" customWidth="1"/>
    <col min="9720" max="9720" width="14.6640625" style="457" customWidth="1"/>
    <col min="9721" max="9971" width="11.53125" style="457"/>
    <col min="9972" max="9972" width="72.796875" style="457" customWidth="1"/>
    <col min="9973" max="9974" width="14.6640625" style="457" customWidth="1"/>
    <col min="9975" max="9975" width="14.46484375" style="457" customWidth="1"/>
    <col min="9976" max="9976" width="14.6640625" style="457" customWidth="1"/>
    <col min="9977" max="10227" width="11.53125" style="457"/>
    <col min="10228" max="10228" width="72.796875" style="457" customWidth="1"/>
    <col min="10229" max="10230" width="14.6640625" style="457" customWidth="1"/>
    <col min="10231" max="10231" width="14.46484375" style="457" customWidth="1"/>
    <col min="10232" max="10232" width="14.6640625" style="457" customWidth="1"/>
    <col min="10233" max="10483" width="11.53125" style="457"/>
    <col min="10484" max="10484" width="72.796875" style="457" customWidth="1"/>
    <col min="10485" max="10486" width="14.6640625" style="457" customWidth="1"/>
    <col min="10487" max="10487" width="14.46484375" style="457" customWidth="1"/>
    <col min="10488" max="10488" width="14.6640625" style="457" customWidth="1"/>
    <col min="10489" max="10739" width="11.53125" style="457"/>
    <col min="10740" max="10740" width="72.796875" style="457" customWidth="1"/>
    <col min="10741" max="10742" width="14.6640625" style="457" customWidth="1"/>
    <col min="10743" max="10743" width="14.46484375" style="457" customWidth="1"/>
    <col min="10744" max="10744" width="14.6640625" style="457" customWidth="1"/>
    <col min="10745" max="10995" width="11.53125" style="457"/>
    <col min="10996" max="10996" width="72.796875" style="457" customWidth="1"/>
    <col min="10997" max="10998" width="14.6640625" style="457" customWidth="1"/>
    <col min="10999" max="10999" width="14.46484375" style="457" customWidth="1"/>
    <col min="11000" max="11000" width="14.6640625" style="457" customWidth="1"/>
    <col min="11001" max="11251" width="11.53125" style="457"/>
    <col min="11252" max="11252" width="72.796875" style="457" customWidth="1"/>
    <col min="11253" max="11254" width="14.6640625" style="457" customWidth="1"/>
    <col min="11255" max="11255" width="14.46484375" style="457" customWidth="1"/>
    <col min="11256" max="11256" width="14.6640625" style="457" customWidth="1"/>
    <col min="11257" max="11507" width="11.53125" style="457"/>
    <col min="11508" max="11508" width="72.796875" style="457" customWidth="1"/>
    <col min="11509" max="11510" width="14.6640625" style="457" customWidth="1"/>
    <col min="11511" max="11511" width="14.46484375" style="457" customWidth="1"/>
    <col min="11512" max="11512" width="14.6640625" style="457" customWidth="1"/>
    <col min="11513" max="11763" width="11.53125" style="457"/>
    <col min="11764" max="11764" width="72.796875" style="457" customWidth="1"/>
    <col min="11765" max="11766" width="14.6640625" style="457" customWidth="1"/>
    <col min="11767" max="11767" width="14.46484375" style="457" customWidth="1"/>
    <col min="11768" max="11768" width="14.6640625" style="457" customWidth="1"/>
    <col min="11769" max="12019" width="11.53125" style="457"/>
    <col min="12020" max="12020" width="72.796875" style="457" customWidth="1"/>
    <col min="12021" max="12022" width="14.6640625" style="457" customWidth="1"/>
    <col min="12023" max="12023" width="14.46484375" style="457" customWidth="1"/>
    <col min="12024" max="12024" width="14.6640625" style="457" customWidth="1"/>
    <col min="12025" max="12275" width="11.53125" style="457"/>
    <col min="12276" max="12276" width="72.796875" style="457" customWidth="1"/>
    <col min="12277" max="12278" width="14.6640625" style="457" customWidth="1"/>
    <col min="12279" max="12279" width="14.46484375" style="457" customWidth="1"/>
    <col min="12280" max="12280" width="14.6640625" style="457" customWidth="1"/>
    <col min="12281" max="12531" width="11.53125" style="457"/>
    <col min="12532" max="12532" width="72.796875" style="457" customWidth="1"/>
    <col min="12533" max="12534" width="14.6640625" style="457" customWidth="1"/>
    <col min="12535" max="12535" width="14.46484375" style="457" customWidth="1"/>
    <col min="12536" max="12536" width="14.6640625" style="457" customWidth="1"/>
    <col min="12537" max="12787" width="11.53125" style="457"/>
    <col min="12788" max="12788" width="72.796875" style="457" customWidth="1"/>
    <col min="12789" max="12790" width="14.6640625" style="457" customWidth="1"/>
    <col min="12791" max="12791" width="14.46484375" style="457" customWidth="1"/>
    <col min="12792" max="12792" width="14.6640625" style="457" customWidth="1"/>
    <col min="12793" max="13043" width="11.53125" style="457"/>
    <col min="13044" max="13044" width="72.796875" style="457" customWidth="1"/>
    <col min="13045" max="13046" width="14.6640625" style="457" customWidth="1"/>
    <col min="13047" max="13047" width="14.46484375" style="457" customWidth="1"/>
    <col min="13048" max="13048" width="14.6640625" style="457" customWidth="1"/>
    <col min="13049" max="13299" width="11.53125" style="457"/>
    <col min="13300" max="13300" width="72.796875" style="457" customWidth="1"/>
    <col min="13301" max="13302" width="14.6640625" style="457" customWidth="1"/>
    <col min="13303" max="13303" width="14.46484375" style="457" customWidth="1"/>
    <col min="13304" max="13304" width="14.6640625" style="457" customWidth="1"/>
    <col min="13305" max="13555" width="11.53125" style="457"/>
    <col min="13556" max="13556" width="72.796875" style="457" customWidth="1"/>
    <col min="13557" max="13558" width="14.6640625" style="457" customWidth="1"/>
    <col min="13559" max="13559" width="14.46484375" style="457" customWidth="1"/>
    <col min="13560" max="13560" width="14.6640625" style="457" customWidth="1"/>
    <col min="13561" max="13811" width="11.53125" style="457"/>
    <col min="13812" max="13812" width="72.796875" style="457" customWidth="1"/>
    <col min="13813" max="13814" width="14.6640625" style="457" customWidth="1"/>
    <col min="13815" max="13815" width="14.46484375" style="457" customWidth="1"/>
    <col min="13816" max="13816" width="14.6640625" style="457" customWidth="1"/>
    <col min="13817" max="14067" width="11.53125" style="457"/>
    <col min="14068" max="14068" width="72.796875" style="457" customWidth="1"/>
    <col min="14069" max="14070" width="14.6640625" style="457" customWidth="1"/>
    <col min="14071" max="14071" width="14.46484375" style="457" customWidth="1"/>
    <col min="14072" max="14072" width="14.6640625" style="457" customWidth="1"/>
    <col min="14073" max="14323" width="11.53125" style="457"/>
    <col min="14324" max="14324" width="72.796875" style="457" customWidth="1"/>
    <col min="14325" max="14326" width="14.6640625" style="457" customWidth="1"/>
    <col min="14327" max="14327" width="14.46484375" style="457" customWidth="1"/>
    <col min="14328" max="14328" width="14.6640625" style="457" customWidth="1"/>
    <col min="14329" max="14579" width="11.53125" style="457"/>
    <col min="14580" max="14580" width="72.796875" style="457" customWidth="1"/>
    <col min="14581" max="14582" width="14.6640625" style="457" customWidth="1"/>
    <col min="14583" max="14583" width="14.46484375" style="457" customWidth="1"/>
    <col min="14584" max="14584" width="14.6640625" style="457" customWidth="1"/>
    <col min="14585" max="14835" width="11.53125" style="457"/>
    <col min="14836" max="14836" width="72.796875" style="457" customWidth="1"/>
    <col min="14837" max="14838" width="14.6640625" style="457" customWidth="1"/>
    <col min="14839" max="14839" width="14.46484375" style="457" customWidth="1"/>
    <col min="14840" max="14840" width="14.6640625" style="457" customWidth="1"/>
    <col min="14841" max="15091" width="11.53125" style="457"/>
    <col min="15092" max="15092" width="72.796875" style="457" customWidth="1"/>
    <col min="15093" max="15094" width="14.6640625" style="457" customWidth="1"/>
    <col min="15095" max="15095" width="14.46484375" style="457" customWidth="1"/>
    <col min="15096" max="15096" width="14.6640625" style="457" customWidth="1"/>
    <col min="15097" max="15347" width="11.53125" style="457"/>
    <col min="15348" max="15348" width="72.796875" style="457" customWidth="1"/>
    <col min="15349" max="15350" width="14.6640625" style="457" customWidth="1"/>
    <col min="15351" max="15351" width="14.46484375" style="457" customWidth="1"/>
    <col min="15352" max="15352" width="14.6640625" style="457" customWidth="1"/>
    <col min="15353" max="15603" width="11.53125" style="457"/>
    <col min="15604" max="15604" width="72.796875" style="457" customWidth="1"/>
    <col min="15605" max="15606" width="14.6640625" style="457" customWidth="1"/>
    <col min="15607" max="15607" width="14.46484375" style="457" customWidth="1"/>
    <col min="15608" max="15608" width="14.6640625" style="457" customWidth="1"/>
    <col min="15609" max="15859" width="11.53125" style="457"/>
    <col min="15860" max="15860" width="72.796875" style="457" customWidth="1"/>
    <col min="15861" max="15862" width="14.6640625" style="457" customWidth="1"/>
    <col min="15863" max="15863" width="14.46484375" style="457" customWidth="1"/>
    <col min="15864" max="15864" width="14.6640625" style="457" customWidth="1"/>
    <col min="15865" max="16115" width="11.53125" style="457"/>
    <col min="16116" max="16116" width="72.796875" style="457" customWidth="1"/>
    <col min="16117" max="16118" width="14.6640625" style="457" customWidth="1"/>
    <col min="16119" max="16119" width="14.46484375" style="457" customWidth="1"/>
    <col min="16120" max="16120" width="14.6640625" style="457" customWidth="1"/>
    <col min="16121" max="16383" width="11.53125" style="457"/>
    <col min="16384" max="16384" width="11.53125" style="457" customWidth="1"/>
  </cols>
  <sheetData>
    <row r="1" spans="1:4">
      <c r="A1" s="455"/>
      <c r="B1" s="455"/>
      <c r="C1" s="456"/>
      <c r="D1" s="455"/>
    </row>
    <row r="2" spans="1:4" ht="12.75">
      <c r="A2" s="455"/>
      <c r="B2" s="548" t="s">
        <v>223</v>
      </c>
      <c r="C2" s="548"/>
      <c r="D2" s="548"/>
    </row>
    <row r="3" spans="1:4" ht="12.75">
      <c r="A3" s="455"/>
      <c r="B3" s="548" t="s">
        <v>517</v>
      </c>
      <c r="C3" s="548"/>
      <c r="D3" s="548"/>
    </row>
    <row r="4" spans="1:4" ht="12.75">
      <c r="A4" s="455"/>
      <c r="B4" s="548" t="s">
        <v>514</v>
      </c>
      <c r="C4" s="548"/>
      <c r="D4" s="548"/>
    </row>
    <row r="5" spans="1:4" ht="15">
      <c r="A5" s="455"/>
      <c r="B5" s="365"/>
      <c r="C5" s="458"/>
      <c r="D5" s="455"/>
    </row>
    <row r="6" spans="1:4">
      <c r="A6" s="455"/>
      <c r="B6" s="459"/>
      <c r="C6" s="460"/>
      <c r="D6" s="459"/>
    </row>
    <row r="7" spans="1:4">
      <c r="A7" s="455"/>
      <c r="B7" s="461"/>
      <c r="C7" s="462"/>
      <c r="D7" s="538" t="s">
        <v>468</v>
      </c>
    </row>
    <row r="8" spans="1:4">
      <c r="A8" s="455"/>
      <c r="B8" s="463" t="s">
        <v>498</v>
      </c>
      <c r="C8" s="464" t="s">
        <v>406</v>
      </c>
      <c r="D8" s="465" t="s">
        <v>402</v>
      </c>
    </row>
    <row r="9" spans="1:4">
      <c r="A9" s="455"/>
      <c r="B9" s="466"/>
      <c r="C9" s="467"/>
      <c r="D9" s="465" t="s">
        <v>381</v>
      </c>
    </row>
    <row r="10" spans="1:4">
      <c r="A10" s="456"/>
      <c r="B10" s="468" t="s">
        <v>469</v>
      </c>
      <c r="C10" s="469"/>
      <c r="D10" s="470"/>
    </row>
    <row r="11" spans="1:4">
      <c r="A11" s="456"/>
      <c r="B11" s="468" t="s">
        <v>470</v>
      </c>
      <c r="C11" s="469"/>
      <c r="D11" s="471"/>
    </row>
    <row r="12" spans="1:4" ht="12.75">
      <c r="A12" s="456"/>
      <c r="B12" s="472" t="s">
        <v>471</v>
      </c>
      <c r="C12" s="473"/>
      <c r="D12" s="471"/>
    </row>
    <row r="13" spans="1:4" ht="23.25">
      <c r="A13" s="456"/>
      <c r="B13" s="472" t="s">
        <v>472</v>
      </c>
      <c r="C13" s="475"/>
      <c r="D13" s="471"/>
    </row>
    <row r="14" spans="1:4" ht="23.25">
      <c r="A14" s="456"/>
      <c r="B14" s="472" t="s">
        <v>473</v>
      </c>
      <c r="C14" s="475"/>
      <c r="D14" s="471"/>
    </row>
    <row r="15" spans="1:4">
      <c r="A15" s="456"/>
      <c r="B15" s="472" t="s">
        <v>474</v>
      </c>
      <c r="C15" s="475"/>
      <c r="D15" s="471"/>
    </row>
    <row r="16" spans="1:4" ht="14.25" customHeight="1">
      <c r="A16" s="456"/>
      <c r="B16" s="472" t="s">
        <v>475</v>
      </c>
      <c r="C16" s="475"/>
      <c r="D16" s="471"/>
    </row>
    <row r="17" spans="1:4">
      <c r="A17" s="456"/>
      <c r="B17" s="472" t="s">
        <v>476</v>
      </c>
      <c r="C17" s="475"/>
      <c r="D17" s="471"/>
    </row>
    <row r="18" spans="1:4" ht="12.75">
      <c r="A18" s="456"/>
      <c r="B18" s="476" t="s">
        <v>477</v>
      </c>
      <c r="C18" s="473"/>
      <c r="D18" s="471"/>
    </row>
    <row r="19" spans="1:4" ht="12.75">
      <c r="A19" s="456"/>
      <c r="B19" s="476" t="s">
        <v>478</v>
      </c>
      <c r="C19" s="473"/>
      <c r="D19" s="471"/>
    </row>
    <row r="20" spans="1:4" ht="12.75">
      <c r="A20" s="456"/>
      <c r="B20" s="476" t="s">
        <v>479</v>
      </c>
      <c r="C20" s="477"/>
      <c r="D20" s="471"/>
    </row>
    <row r="21" spans="1:4" ht="34.9">
      <c r="A21" s="456"/>
      <c r="B21" s="476" t="s">
        <v>480</v>
      </c>
      <c r="C21" s="473"/>
      <c r="D21" s="471"/>
    </row>
    <row r="22" spans="1:4" ht="12.75">
      <c r="A22" s="456"/>
      <c r="B22" s="476" t="s">
        <v>481</v>
      </c>
      <c r="C22" s="473"/>
      <c r="D22" s="471"/>
    </row>
    <row r="23" spans="1:4" ht="12.75">
      <c r="A23" s="456"/>
      <c r="B23" s="472" t="s">
        <v>482</v>
      </c>
      <c r="C23" s="473"/>
      <c r="D23" s="471"/>
    </row>
    <row r="24" spans="1:4" ht="12.75">
      <c r="A24" s="456"/>
      <c r="B24" s="472" t="s">
        <v>483</v>
      </c>
      <c r="C24" s="473"/>
      <c r="D24" s="471"/>
    </row>
    <row r="25" spans="1:4" ht="12.75">
      <c r="A25" s="456"/>
      <c r="B25" s="472" t="s">
        <v>484</v>
      </c>
      <c r="C25" s="473"/>
      <c r="D25" s="471"/>
    </row>
    <row r="26" spans="1:4" ht="34.9">
      <c r="A26" s="456"/>
      <c r="B26" s="472" t="s">
        <v>485</v>
      </c>
      <c r="C26" s="478"/>
      <c r="D26" s="471"/>
    </row>
    <row r="27" spans="1:4" ht="12.75">
      <c r="A27" s="456"/>
      <c r="B27" s="472" t="s">
        <v>486</v>
      </c>
      <c r="C27" s="473"/>
      <c r="D27" s="471"/>
    </row>
    <row r="28" spans="1:4">
      <c r="A28" s="456"/>
      <c r="B28" s="472" t="s">
        <v>487</v>
      </c>
      <c r="C28" s="475"/>
      <c r="D28" s="471"/>
    </row>
    <row r="29" spans="1:4" ht="34.9">
      <c r="A29" s="456"/>
      <c r="B29" s="472" t="s">
        <v>488</v>
      </c>
      <c r="C29" s="475"/>
      <c r="D29" s="479"/>
    </row>
    <row r="30" spans="1:4" ht="12.75">
      <c r="A30" s="456"/>
      <c r="B30" s="480" t="s">
        <v>489</v>
      </c>
      <c r="C30" s="481"/>
      <c r="D30" s="482">
        <f>SUM(D12:D29)</f>
        <v>0</v>
      </c>
    </row>
    <row r="31" spans="1:4" ht="12.75">
      <c r="A31" s="456"/>
      <c r="B31" s="472" t="s">
        <v>490</v>
      </c>
      <c r="C31" s="477"/>
      <c r="D31" s="474"/>
    </row>
    <row r="32" spans="1:4" ht="12.75">
      <c r="A32" s="456"/>
      <c r="B32" s="480" t="s">
        <v>491</v>
      </c>
      <c r="C32" s="483"/>
      <c r="D32" s="482">
        <f>SUM(D30:D31)</f>
        <v>0</v>
      </c>
    </row>
    <row r="33" spans="1:4" ht="23.25">
      <c r="A33" s="456"/>
      <c r="B33" s="472" t="s">
        <v>492</v>
      </c>
      <c r="C33" s="484"/>
      <c r="D33" s="479"/>
    </row>
    <row r="34" spans="1:4" ht="12.75">
      <c r="A34" s="456"/>
      <c r="B34" s="480" t="s">
        <v>493</v>
      </c>
      <c r="C34" s="483"/>
      <c r="D34" s="482">
        <f>SUM(D32)</f>
        <v>0</v>
      </c>
    </row>
    <row r="35" spans="1:4">
      <c r="A35" s="456"/>
      <c r="B35" s="485"/>
      <c r="C35" s="486"/>
      <c r="D35" s="487"/>
    </row>
    <row r="36" spans="1:4">
      <c r="A36" s="455"/>
      <c r="B36" s="488" t="s">
        <v>494</v>
      </c>
      <c r="C36" s="489"/>
      <c r="D36" s="490" t="s">
        <v>85</v>
      </c>
    </row>
    <row r="37" spans="1:4" ht="23.25">
      <c r="A37" s="455"/>
      <c r="B37" s="491" t="s">
        <v>495</v>
      </c>
      <c r="C37" s="492"/>
      <c r="D37" s="493">
        <f>+D34</f>
        <v>0</v>
      </c>
    </row>
    <row r="38" spans="1:4" ht="23.25">
      <c r="A38" s="455"/>
      <c r="B38" s="491" t="s">
        <v>496</v>
      </c>
      <c r="C38" s="492"/>
      <c r="D38" s="493"/>
    </row>
    <row r="39" spans="1:4">
      <c r="A39" s="455"/>
      <c r="B39" s="494" t="s">
        <v>470</v>
      </c>
      <c r="C39" s="495"/>
      <c r="D39" s="496">
        <f>+D37+D38</f>
        <v>0</v>
      </c>
    </row>
    <row r="40" spans="1:4">
      <c r="A40" s="455"/>
      <c r="B40" s="497" t="s">
        <v>497</v>
      </c>
      <c r="C40" s="498"/>
      <c r="D40" s="499">
        <f>D39-D34</f>
        <v>0</v>
      </c>
    </row>
    <row r="41" spans="1:4">
      <c r="A41" s="455"/>
      <c r="B41" s="500"/>
      <c r="C41" s="501"/>
      <c r="D41" s="502"/>
    </row>
    <row r="42" spans="1:4">
      <c r="A42" s="455"/>
      <c r="B42" s="455"/>
      <c r="C42" s="456"/>
      <c r="D42" s="455"/>
    </row>
    <row r="43" spans="1:4">
      <c r="A43" s="455"/>
      <c r="B43" s="455"/>
      <c r="C43" s="456"/>
      <c r="D43" s="503"/>
    </row>
    <row r="44" spans="1:4">
      <c r="A44" s="455"/>
      <c r="B44" s="455"/>
      <c r="C44" s="456"/>
      <c r="D44" s="455"/>
    </row>
    <row r="45" spans="1:4">
      <c r="A45" s="455"/>
      <c r="B45" s="455"/>
      <c r="C45" s="456"/>
      <c r="D45" s="503"/>
    </row>
    <row r="46" spans="1:4">
      <c r="A46" s="455"/>
      <c r="B46" s="455"/>
      <c r="C46" s="456"/>
      <c r="D46" s="503"/>
    </row>
    <row r="47" spans="1:4">
      <c r="D47" s="506"/>
    </row>
    <row r="48" spans="1:4">
      <c r="D48" s="506"/>
    </row>
    <row r="49" spans="4:4">
      <c r="D49" s="506"/>
    </row>
    <row r="50" spans="4:4">
      <c r="D50" s="506"/>
    </row>
    <row r="51" spans="4:4">
      <c r="D51" s="506"/>
    </row>
    <row r="52" spans="4:4">
      <c r="D52" s="506"/>
    </row>
  </sheetData>
  <mergeCells count="3">
    <mergeCell ref="B2:D2"/>
    <mergeCell ref="B3:D3"/>
    <mergeCell ref="B4:D4"/>
  </mergeCells>
  <dataValidations count="2">
    <dataValidation type="whole" showInputMessage="1" showErrorMessage="1" error="Ingresar valor entero" sqref="D12:D34 D37:D40" xr:uid="{1B030FDC-004B-4DD4-AB36-0FA46DDA72CC}">
      <formula1>-9999999999999990000</formula1>
      <formula2>99999999999999900000</formula2>
    </dataValidation>
    <dataValidation type="whole" showInputMessage="1" showErrorMessage="1" sqref="WUX983041 WLB983041 WBF983041 VRJ983041 VHN983041 UXR983041 UNV983041 UDZ983041 TUD983041 TKH983041 TAL983041 SQP983041 SGT983041 RWX983041 RNB983041 RDF983041 QTJ983041 QJN983041 PZR983041 PPV983041 PFZ983041 OWD983041 OMH983041 OCL983041 NSP983041 NIT983041 MYX983041 MPB983041 MFF983041 LVJ983041 LLN983041 LBR983041 KRV983041 KHZ983041 JYD983041 JOH983041 JEL983041 IUP983041 IKT983041 IAX983041 HRB983041 HHF983041 GXJ983041 GNN983041 GDR983041 FTV983041 FJZ983041 FAD983041 EQH983041 EGL983041 DWP983041 DMT983041 DCX983041 CTB983041 CJF983041 BZJ983041 BPN983041 BFR983041 AVV983041 ALZ983041 ACD983041 SH983041 IL983041 WUX917505 WLB917505 WBF917505 VRJ917505 VHN917505 UXR917505 UNV917505 UDZ917505 TUD917505 TKH917505 TAL917505 SQP917505 SGT917505 RWX917505 RNB917505 RDF917505 QTJ917505 QJN917505 PZR917505 PPV917505 PFZ917505 OWD917505 OMH917505 OCL917505 NSP917505 NIT917505 MYX917505 MPB917505 MFF917505 LVJ917505 LLN917505 LBR917505 KRV917505 KHZ917505 JYD917505 JOH917505 JEL917505 IUP917505 IKT917505 IAX917505 HRB917505 HHF917505 GXJ917505 GNN917505 GDR917505 FTV917505 FJZ917505 FAD917505 EQH917505 EGL917505 DWP917505 DMT917505 DCX917505 CTB917505 CJF917505 BZJ917505 BPN917505 BFR917505 AVV917505 ALZ917505 ACD917505 SH917505 IL917505 WUX851969 WLB851969 WBF851969 VRJ851969 VHN851969 UXR851969 UNV851969 UDZ851969 TUD851969 TKH851969 TAL851969 SQP851969 SGT851969 RWX851969 RNB851969 RDF851969 QTJ851969 QJN851969 PZR851969 PPV851969 PFZ851969 OWD851969 OMH851969 OCL851969 NSP851969 NIT851969 MYX851969 MPB851969 MFF851969 LVJ851969 LLN851969 LBR851969 KRV851969 KHZ851969 JYD851969 JOH851969 JEL851969 IUP851969 IKT851969 IAX851969 HRB851969 HHF851969 GXJ851969 GNN851969 GDR851969 FTV851969 FJZ851969 FAD851969 EQH851969 EGL851969 DWP851969 DMT851969 DCX851969 CTB851969 CJF851969 BZJ851969 BPN851969 BFR851969 AVV851969 ALZ851969 ACD851969 SH851969 IL851969 WUX786433 WLB786433 WBF786433 VRJ786433 VHN786433 UXR786433 UNV786433 UDZ786433 TUD786433 TKH786433 TAL786433 SQP786433 SGT786433 RWX786433 RNB786433 RDF786433 QTJ786433 QJN786433 PZR786433 PPV786433 PFZ786433 OWD786433 OMH786433 OCL786433 NSP786433 NIT786433 MYX786433 MPB786433 MFF786433 LVJ786433 LLN786433 LBR786433 KRV786433 KHZ786433 JYD786433 JOH786433 JEL786433 IUP786433 IKT786433 IAX786433 HRB786433 HHF786433 GXJ786433 GNN786433 GDR786433 FTV786433 FJZ786433 FAD786433 EQH786433 EGL786433 DWP786433 DMT786433 DCX786433 CTB786433 CJF786433 BZJ786433 BPN786433 BFR786433 AVV786433 ALZ786433 ACD786433 SH786433 IL786433 WUX720897 WLB720897 WBF720897 VRJ720897 VHN720897 UXR720897 UNV720897 UDZ720897 TUD720897 TKH720897 TAL720897 SQP720897 SGT720897 RWX720897 RNB720897 RDF720897 QTJ720897 QJN720897 PZR720897 PPV720897 PFZ720897 OWD720897 OMH720897 OCL720897 NSP720897 NIT720897 MYX720897 MPB720897 MFF720897 LVJ720897 LLN720897 LBR720897 KRV720897 KHZ720897 JYD720897 JOH720897 JEL720897 IUP720897 IKT720897 IAX720897 HRB720897 HHF720897 GXJ720897 GNN720897 GDR720897 FTV720897 FJZ720897 FAD720897 EQH720897 EGL720897 DWP720897 DMT720897 DCX720897 CTB720897 CJF720897 BZJ720897 BPN720897 BFR720897 AVV720897 ALZ720897 ACD720897 SH720897 IL720897 WUX655361 WLB655361 WBF655361 VRJ655361 VHN655361 UXR655361 UNV655361 UDZ655361 TUD655361 TKH655361 TAL655361 SQP655361 SGT655361 RWX655361 RNB655361 RDF655361 QTJ655361 QJN655361 PZR655361 PPV655361 PFZ655361 OWD655361 OMH655361 OCL655361 NSP655361 NIT655361 MYX655361 MPB655361 MFF655361 LVJ655361 LLN655361 LBR655361 KRV655361 KHZ655361 JYD655361 JOH655361 JEL655361 IUP655361 IKT655361 IAX655361 HRB655361 HHF655361 GXJ655361 GNN655361 GDR655361 FTV655361 FJZ655361 FAD655361 EQH655361 EGL655361 DWP655361 DMT655361 DCX655361 CTB655361 CJF655361 BZJ655361 BPN655361 BFR655361 AVV655361 ALZ655361 ACD655361 SH655361 IL655361 WUX589825 WLB589825 WBF589825 VRJ589825 VHN589825 UXR589825 UNV589825 UDZ589825 TUD589825 TKH589825 TAL589825 SQP589825 SGT589825 RWX589825 RNB589825 RDF589825 QTJ589825 QJN589825 PZR589825 PPV589825 PFZ589825 OWD589825 OMH589825 OCL589825 NSP589825 NIT589825 MYX589825 MPB589825 MFF589825 LVJ589825 LLN589825 LBR589825 KRV589825 KHZ589825 JYD589825 JOH589825 JEL589825 IUP589825 IKT589825 IAX589825 HRB589825 HHF589825 GXJ589825 GNN589825 GDR589825 FTV589825 FJZ589825 FAD589825 EQH589825 EGL589825 DWP589825 DMT589825 DCX589825 CTB589825 CJF589825 BZJ589825 BPN589825 BFR589825 AVV589825 ALZ589825 ACD589825 SH589825 IL589825 WUX524289 WLB524289 WBF524289 VRJ524289 VHN524289 UXR524289 UNV524289 UDZ524289 TUD524289 TKH524289 TAL524289 SQP524289 SGT524289 RWX524289 RNB524289 RDF524289 QTJ524289 QJN524289 PZR524289 PPV524289 PFZ524289 OWD524289 OMH524289 OCL524289 NSP524289 NIT524289 MYX524289 MPB524289 MFF524289 LVJ524289 LLN524289 LBR524289 KRV524289 KHZ524289 JYD524289 JOH524289 JEL524289 IUP524289 IKT524289 IAX524289 HRB524289 HHF524289 GXJ524289 GNN524289 GDR524289 FTV524289 FJZ524289 FAD524289 EQH524289 EGL524289 DWP524289 DMT524289 DCX524289 CTB524289 CJF524289 BZJ524289 BPN524289 BFR524289 AVV524289 ALZ524289 ACD524289 SH524289 IL524289 WUX458753 WLB458753 WBF458753 VRJ458753 VHN458753 UXR458753 UNV458753 UDZ458753 TUD458753 TKH458753 TAL458753 SQP458753 SGT458753 RWX458753 RNB458753 RDF458753 QTJ458753 QJN458753 PZR458753 PPV458753 PFZ458753 OWD458753 OMH458753 OCL458753 NSP458753 NIT458753 MYX458753 MPB458753 MFF458753 LVJ458753 LLN458753 LBR458753 KRV458753 KHZ458753 JYD458753 JOH458753 JEL458753 IUP458753 IKT458753 IAX458753 HRB458753 HHF458753 GXJ458753 GNN458753 GDR458753 FTV458753 FJZ458753 FAD458753 EQH458753 EGL458753 DWP458753 DMT458753 DCX458753 CTB458753 CJF458753 BZJ458753 BPN458753 BFR458753 AVV458753 ALZ458753 ACD458753 SH458753 IL458753 WUX393217 WLB393217 WBF393217 VRJ393217 VHN393217 UXR393217 UNV393217 UDZ393217 TUD393217 TKH393217 TAL393217 SQP393217 SGT393217 RWX393217 RNB393217 RDF393217 QTJ393217 QJN393217 PZR393217 PPV393217 PFZ393217 OWD393217 OMH393217 OCL393217 NSP393217 NIT393217 MYX393217 MPB393217 MFF393217 LVJ393217 LLN393217 LBR393217 KRV393217 KHZ393217 JYD393217 JOH393217 JEL393217 IUP393217 IKT393217 IAX393217 HRB393217 HHF393217 GXJ393217 GNN393217 GDR393217 FTV393217 FJZ393217 FAD393217 EQH393217 EGL393217 DWP393217 DMT393217 DCX393217 CTB393217 CJF393217 BZJ393217 BPN393217 BFR393217 AVV393217 ALZ393217 ACD393217 SH393217 IL393217 WUX327681 WLB327681 WBF327681 VRJ327681 VHN327681 UXR327681 UNV327681 UDZ327681 TUD327681 TKH327681 TAL327681 SQP327681 SGT327681 RWX327681 RNB327681 RDF327681 QTJ327681 QJN327681 PZR327681 PPV327681 PFZ327681 OWD327681 OMH327681 OCL327681 NSP327681 NIT327681 MYX327681 MPB327681 MFF327681 LVJ327681 LLN327681 LBR327681 KRV327681 KHZ327681 JYD327681 JOH327681 JEL327681 IUP327681 IKT327681 IAX327681 HRB327681 HHF327681 GXJ327681 GNN327681 GDR327681 FTV327681 FJZ327681 FAD327681 EQH327681 EGL327681 DWP327681 DMT327681 DCX327681 CTB327681 CJF327681 BZJ327681 BPN327681 BFR327681 AVV327681 ALZ327681 ACD327681 SH327681 IL327681 WUX262145 WLB262145 WBF262145 VRJ262145 VHN262145 UXR262145 UNV262145 UDZ262145 TUD262145 TKH262145 TAL262145 SQP262145 SGT262145 RWX262145 RNB262145 RDF262145 QTJ262145 QJN262145 PZR262145 PPV262145 PFZ262145 OWD262145 OMH262145 OCL262145 NSP262145 NIT262145 MYX262145 MPB262145 MFF262145 LVJ262145 LLN262145 LBR262145 KRV262145 KHZ262145 JYD262145 JOH262145 JEL262145 IUP262145 IKT262145 IAX262145 HRB262145 HHF262145 GXJ262145 GNN262145 GDR262145 FTV262145 FJZ262145 FAD262145 EQH262145 EGL262145 DWP262145 DMT262145 DCX262145 CTB262145 CJF262145 BZJ262145 BPN262145 BFR262145 AVV262145 ALZ262145 ACD262145 SH262145 IL262145 WUX196609 WLB196609 WBF196609 VRJ196609 VHN196609 UXR196609 UNV196609 UDZ196609 TUD196609 TKH196609 TAL196609 SQP196609 SGT196609 RWX196609 RNB196609 RDF196609 QTJ196609 QJN196609 PZR196609 PPV196609 PFZ196609 OWD196609 OMH196609 OCL196609 NSP196609 NIT196609 MYX196609 MPB196609 MFF196609 LVJ196609 LLN196609 LBR196609 KRV196609 KHZ196609 JYD196609 JOH196609 JEL196609 IUP196609 IKT196609 IAX196609 HRB196609 HHF196609 GXJ196609 GNN196609 GDR196609 FTV196609 FJZ196609 FAD196609 EQH196609 EGL196609 DWP196609 DMT196609 DCX196609 CTB196609 CJF196609 BZJ196609 BPN196609 BFR196609 AVV196609 ALZ196609 ACD196609 SH196609 IL196609 WUX131073 WLB131073 WBF131073 VRJ131073 VHN131073 UXR131073 UNV131073 UDZ131073 TUD131073 TKH131073 TAL131073 SQP131073 SGT131073 RWX131073 RNB131073 RDF131073 QTJ131073 QJN131073 PZR131073 PPV131073 PFZ131073 OWD131073 OMH131073 OCL131073 NSP131073 NIT131073 MYX131073 MPB131073 MFF131073 LVJ131073 LLN131073 LBR131073 KRV131073 KHZ131073 JYD131073 JOH131073 JEL131073 IUP131073 IKT131073 IAX131073 HRB131073 HHF131073 GXJ131073 GNN131073 GDR131073 FTV131073 FJZ131073 FAD131073 EQH131073 EGL131073 DWP131073 DMT131073 DCX131073 CTB131073 CJF131073 BZJ131073 BPN131073 BFR131073 AVV131073 ALZ131073 ACD131073 SH131073 IL131073 WUX65537 WLB65537 WBF65537 VRJ65537 VHN65537 UXR65537 UNV65537 UDZ65537 TUD65537 TKH65537 TAL65537 SQP65537 SGT65537 RWX65537 RNB65537 RDF65537 QTJ65537 QJN65537 PZR65537 PPV65537 PFZ65537 OWD65537 OMH65537 OCL65537 NSP65537 NIT65537 MYX65537 MPB65537 MFF65537 LVJ65537 LLN65537 LBR65537 KRV65537 KHZ65537 JYD65537 JOH65537 JEL65537 IUP65537 IKT65537 IAX65537 HRB65537 HHF65537 GXJ65537 GNN65537 GDR65537 FTV65537 FJZ65537 FAD65537 EQH65537 EGL65537 DWP65537 DMT65537 DCX65537 CTB65537 CJF65537 BZJ65537 BPN65537 BFR65537 AVV65537 ALZ65537 ACD65537 SH65537 IL65537 WUY983023:WUY983043 WLC983023:WLC983043 WBG983023:WBG983043 VRK983023:VRK983043 VHO983023:VHO983043 UXS983023:UXS983043 UNW983023:UNW983043 UEA983023:UEA983043 TUE983023:TUE983043 TKI983023:TKI983043 TAM983023:TAM983043 SQQ983023:SQQ983043 SGU983023:SGU983043 RWY983023:RWY983043 RNC983023:RNC983043 RDG983023:RDG983043 QTK983023:QTK983043 QJO983023:QJO983043 PZS983023:PZS983043 PPW983023:PPW983043 PGA983023:PGA983043 OWE983023:OWE983043 OMI983023:OMI983043 OCM983023:OCM983043 NSQ983023:NSQ983043 NIU983023:NIU983043 MYY983023:MYY983043 MPC983023:MPC983043 MFG983023:MFG983043 LVK983023:LVK983043 LLO983023:LLO983043 LBS983023:LBS983043 KRW983023:KRW983043 KIA983023:KIA983043 JYE983023:JYE983043 JOI983023:JOI983043 JEM983023:JEM983043 IUQ983023:IUQ983043 IKU983023:IKU983043 IAY983023:IAY983043 HRC983023:HRC983043 HHG983023:HHG983043 GXK983023:GXK983043 GNO983023:GNO983043 GDS983023:GDS983043 FTW983023:FTW983043 FKA983023:FKA983043 FAE983023:FAE983043 EQI983023:EQI983043 EGM983023:EGM983043 DWQ983023:DWQ983043 DMU983023:DMU983043 DCY983023:DCY983043 CTC983023:CTC983043 CJG983023:CJG983043 BZK983023:BZK983043 BPO983023:BPO983043 BFS983023:BFS983043 AVW983023:AVW983043 AMA983023:AMA983043 ACE983023:ACE983043 SI983023:SI983043 IM983023:IM983043 WUY917487:WUY917507 WLC917487:WLC917507 WBG917487:WBG917507 VRK917487:VRK917507 VHO917487:VHO917507 UXS917487:UXS917507 UNW917487:UNW917507 UEA917487:UEA917507 TUE917487:TUE917507 TKI917487:TKI917507 TAM917487:TAM917507 SQQ917487:SQQ917507 SGU917487:SGU917507 RWY917487:RWY917507 RNC917487:RNC917507 RDG917487:RDG917507 QTK917487:QTK917507 QJO917487:QJO917507 PZS917487:PZS917507 PPW917487:PPW917507 PGA917487:PGA917507 OWE917487:OWE917507 OMI917487:OMI917507 OCM917487:OCM917507 NSQ917487:NSQ917507 NIU917487:NIU917507 MYY917487:MYY917507 MPC917487:MPC917507 MFG917487:MFG917507 LVK917487:LVK917507 LLO917487:LLO917507 LBS917487:LBS917507 KRW917487:KRW917507 KIA917487:KIA917507 JYE917487:JYE917507 JOI917487:JOI917507 JEM917487:JEM917507 IUQ917487:IUQ917507 IKU917487:IKU917507 IAY917487:IAY917507 HRC917487:HRC917507 HHG917487:HHG917507 GXK917487:GXK917507 GNO917487:GNO917507 GDS917487:GDS917507 FTW917487:FTW917507 FKA917487:FKA917507 FAE917487:FAE917507 EQI917487:EQI917507 EGM917487:EGM917507 DWQ917487:DWQ917507 DMU917487:DMU917507 DCY917487:DCY917507 CTC917487:CTC917507 CJG917487:CJG917507 BZK917487:BZK917507 BPO917487:BPO917507 BFS917487:BFS917507 AVW917487:AVW917507 AMA917487:AMA917507 ACE917487:ACE917507 SI917487:SI917507 IM917487:IM917507 WUY851951:WUY851971 WLC851951:WLC851971 WBG851951:WBG851971 VRK851951:VRK851971 VHO851951:VHO851971 UXS851951:UXS851971 UNW851951:UNW851971 UEA851951:UEA851971 TUE851951:TUE851971 TKI851951:TKI851971 TAM851951:TAM851971 SQQ851951:SQQ851971 SGU851951:SGU851971 RWY851951:RWY851971 RNC851951:RNC851971 RDG851951:RDG851971 QTK851951:QTK851971 QJO851951:QJO851971 PZS851951:PZS851971 PPW851951:PPW851971 PGA851951:PGA851971 OWE851951:OWE851971 OMI851951:OMI851971 OCM851951:OCM851971 NSQ851951:NSQ851971 NIU851951:NIU851971 MYY851951:MYY851971 MPC851951:MPC851971 MFG851951:MFG851971 LVK851951:LVK851971 LLO851951:LLO851971 LBS851951:LBS851971 KRW851951:KRW851971 KIA851951:KIA851971 JYE851951:JYE851971 JOI851951:JOI851971 JEM851951:JEM851971 IUQ851951:IUQ851971 IKU851951:IKU851971 IAY851951:IAY851971 HRC851951:HRC851971 HHG851951:HHG851971 GXK851951:GXK851971 GNO851951:GNO851971 GDS851951:GDS851971 FTW851951:FTW851971 FKA851951:FKA851971 FAE851951:FAE851971 EQI851951:EQI851971 EGM851951:EGM851971 DWQ851951:DWQ851971 DMU851951:DMU851971 DCY851951:DCY851971 CTC851951:CTC851971 CJG851951:CJG851971 BZK851951:BZK851971 BPO851951:BPO851971 BFS851951:BFS851971 AVW851951:AVW851971 AMA851951:AMA851971 ACE851951:ACE851971 SI851951:SI851971 IM851951:IM851971 WUY786415:WUY786435 WLC786415:WLC786435 WBG786415:WBG786435 VRK786415:VRK786435 VHO786415:VHO786435 UXS786415:UXS786435 UNW786415:UNW786435 UEA786415:UEA786435 TUE786415:TUE786435 TKI786415:TKI786435 TAM786415:TAM786435 SQQ786415:SQQ786435 SGU786415:SGU786435 RWY786415:RWY786435 RNC786415:RNC786435 RDG786415:RDG786435 QTK786415:QTK786435 QJO786415:QJO786435 PZS786415:PZS786435 PPW786415:PPW786435 PGA786415:PGA786435 OWE786415:OWE786435 OMI786415:OMI786435 OCM786415:OCM786435 NSQ786415:NSQ786435 NIU786415:NIU786435 MYY786415:MYY786435 MPC786415:MPC786435 MFG786415:MFG786435 LVK786415:LVK786435 LLO786415:LLO786435 LBS786415:LBS786435 KRW786415:KRW786435 KIA786415:KIA786435 JYE786415:JYE786435 JOI786415:JOI786435 JEM786415:JEM786435 IUQ786415:IUQ786435 IKU786415:IKU786435 IAY786415:IAY786435 HRC786415:HRC786435 HHG786415:HHG786435 GXK786415:GXK786435 GNO786415:GNO786435 GDS786415:GDS786435 FTW786415:FTW786435 FKA786415:FKA786435 FAE786415:FAE786435 EQI786415:EQI786435 EGM786415:EGM786435 DWQ786415:DWQ786435 DMU786415:DMU786435 DCY786415:DCY786435 CTC786415:CTC786435 CJG786415:CJG786435 BZK786415:BZK786435 BPO786415:BPO786435 BFS786415:BFS786435 AVW786415:AVW786435 AMA786415:AMA786435 ACE786415:ACE786435 SI786415:SI786435 IM786415:IM786435 WUY720879:WUY720899 WLC720879:WLC720899 WBG720879:WBG720899 VRK720879:VRK720899 VHO720879:VHO720899 UXS720879:UXS720899 UNW720879:UNW720899 UEA720879:UEA720899 TUE720879:TUE720899 TKI720879:TKI720899 TAM720879:TAM720899 SQQ720879:SQQ720899 SGU720879:SGU720899 RWY720879:RWY720899 RNC720879:RNC720899 RDG720879:RDG720899 QTK720879:QTK720899 QJO720879:QJO720899 PZS720879:PZS720899 PPW720879:PPW720899 PGA720879:PGA720899 OWE720879:OWE720899 OMI720879:OMI720899 OCM720879:OCM720899 NSQ720879:NSQ720899 NIU720879:NIU720899 MYY720879:MYY720899 MPC720879:MPC720899 MFG720879:MFG720899 LVK720879:LVK720899 LLO720879:LLO720899 LBS720879:LBS720899 KRW720879:KRW720899 KIA720879:KIA720899 JYE720879:JYE720899 JOI720879:JOI720899 JEM720879:JEM720899 IUQ720879:IUQ720899 IKU720879:IKU720899 IAY720879:IAY720899 HRC720879:HRC720899 HHG720879:HHG720899 GXK720879:GXK720899 GNO720879:GNO720899 GDS720879:GDS720899 FTW720879:FTW720899 FKA720879:FKA720899 FAE720879:FAE720899 EQI720879:EQI720899 EGM720879:EGM720899 DWQ720879:DWQ720899 DMU720879:DMU720899 DCY720879:DCY720899 CTC720879:CTC720899 CJG720879:CJG720899 BZK720879:BZK720899 BPO720879:BPO720899 BFS720879:BFS720899 AVW720879:AVW720899 AMA720879:AMA720899 ACE720879:ACE720899 SI720879:SI720899 IM720879:IM720899 WUY655343:WUY655363 WLC655343:WLC655363 WBG655343:WBG655363 VRK655343:VRK655363 VHO655343:VHO655363 UXS655343:UXS655363 UNW655343:UNW655363 UEA655343:UEA655363 TUE655343:TUE655363 TKI655343:TKI655363 TAM655343:TAM655363 SQQ655343:SQQ655363 SGU655343:SGU655363 RWY655343:RWY655363 RNC655343:RNC655363 RDG655343:RDG655363 QTK655343:QTK655363 QJO655343:QJO655363 PZS655343:PZS655363 PPW655343:PPW655363 PGA655343:PGA655363 OWE655343:OWE655363 OMI655343:OMI655363 OCM655343:OCM655363 NSQ655343:NSQ655363 NIU655343:NIU655363 MYY655343:MYY655363 MPC655343:MPC655363 MFG655343:MFG655363 LVK655343:LVK655363 LLO655343:LLO655363 LBS655343:LBS655363 KRW655343:KRW655363 KIA655343:KIA655363 JYE655343:JYE655363 JOI655343:JOI655363 JEM655343:JEM655363 IUQ655343:IUQ655363 IKU655343:IKU655363 IAY655343:IAY655363 HRC655343:HRC655363 HHG655343:HHG655363 GXK655343:GXK655363 GNO655343:GNO655363 GDS655343:GDS655363 FTW655343:FTW655363 FKA655343:FKA655363 FAE655343:FAE655363 EQI655343:EQI655363 EGM655343:EGM655363 DWQ655343:DWQ655363 DMU655343:DMU655363 DCY655343:DCY655363 CTC655343:CTC655363 CJG655343:CJG655363 BZK655343:BZK655363 BPO655343:BPO655363 BFS655343:BFS655363 AVW655343:AVW655363 AMA655343:AMA655363 ACE655343:ACE655363 SI655343:SI655363 IM655343:IM655363 WUY589807:WUY589827 WLC589807:WLC589827 WBG589807:WBG589827 VRK589807:VRK589827 VHO589807:VHO589827 UXS589807:UXS589827 UNW589807:UNW589827 UEA589807:UEA589827 TUE589807:TUE589827 TKI589807:TKI589827 TAM589807:TAM589827 SQQ589807:SQQ589827 SGU589807:SGU589827 RWY589807:RWY589827 RNC589807:RNC589827 RDG589807:RDG589827 QTK589807:QTK589827 QJO589807:QJO589827 PZS589807:PZS589827 PPW589807:PPW589827 PGA589807:PGA589827 OWE589807:OWE589827 OMI589807:OMI589827 OCM589807:OCM589827 NSQ589807:NSQ589827 NIU589807:NIU589827 MYY589807:MYY589827 MPC589807:MPC589827 MFG589807:MFG589827 LVK589807:LVK589827 LLO589807:LLO589827 LBS589807:LBS589827 KRW589807:KRW589827 KIA589807:KIA589827 JYE589807:JYE589827 JOI589807:JOI589827 JEM589807:JEM589827 IUQ589807:IUQ589827 IKU589807:IKU589827 IAY589807:IAY589827 HRC589807:HRC589827 HHG589807:HHG589827 GXK589807:GXK589827 GNO589807:GNO589827 GDS589807:GDS589827 FTW589807:FTW589827 FKA589807:FKA589827 FAE589807:FAE589827 EQI589807:EQI589827 EGM589807:EGM589827 DWQ589807:DWQ589827 DMU589807:DMU589827 DCY589807:DCY589827 CTC589807:CTC589827 CJG589807:CJG589827 BZK589807:BZK589827 BPO589807:BPO589827 BFS589807:BFS589827 AVW589807:AVW589827 AMA589807:AMA589827 ACE589807:ACE589827 SI589807:SI589827 IM589807:IM589827 WUY524271:WUY524291 WLC524271:WLC524291 WBG524271:WBG524291 VRK524271:VRK524291 VHO524271:VHO524291 UXS524271:UXS524291 UNW524271:UNW524291 UEA524271:UEA524291 TUE524271:TUE524291 TKI524271:TKI524291 TAM524271:TAM524291 SQQ524271:SQQ524291 SGU524271:SGU524291 RWY524271:RWY524291 RNC524271:RNC524291 RDG524271:RDG524291 QTK524271:QTK524291 QJO524271:QJO524291 PZS524271:PZS524291 PPW524271:PPW524291 PGA524271:PGA524291 OWE524271:OWE524291 OMI524271:OMI524291 OCM524271:OCM524291 NSQ524271:NSQ524291 NIU524271:NIU524291 MYY524271:MYY524291 MPC524271:MPC524291 MFG524271:MFG524291 LVK524271:LVK524291 LLO524271:LLO524291 LBS524271:LBS524291 KRW524271:KRW524291 KIA524271:KIA524291 JYE524271:JYE524291 JOI524271:JOI524291 JEM524271:JEM524291 IUQ524271:IUQ524291 IKU524271:IKU524291 IAY524271:IAY524291 HRC524271:HRC524291 HHG524271:HHG524291 GXK524271:GXK524291 GNO524271:GNO524291 GDS524271:GDS524291 FTW524271:FTW524291 FKA524271:FKA524291 FAE524271:FAE524291 EQI524271:EQI524291 EGM524271:EGM524291 DWQ524271:DWQ524291 DMU524271:DMU524291 DCY524271:DCY524291 CTC524271:CTC524291 CJG524271:CJG524291 BZK524271:BZK524291 BPO524271:BPO524291 BFS524271:BFS524291 AVW524271:AVW524291 AMA524271:AMA524291 ACE524271:ACE524291 SI524271:SI524291 IM524271:IM524291 WUY458735:WUY458755 WLC458735:WLC458755 WBG458735:WBG458755 VRK458735:VRK458755 VHO458735:VHO458755 UXS458735:UXS458755 UNW458735:UNW458755 UEA458735:UEA458755 TUE458735:TUE458755 TKI458735:TKI458755 TAM458735:TAM458755 SQQ458735:SQQ458755 SGU458735:SGU458755 RWY458735:RWY458755 RNC458735:RNC458755 RDG458735:RDG458755 QTK458735:QTK458755 QJO458735:QJO458755 PZS458735:PZS458755 PPW458735:PPW458755 PGA458735:PGA458755 OWE458735:OWE458755 OMI458735:OMI458755 OCM458735:OCM458755 NSQ458735:NSQ458755 NIU458735:NIU458755 MYY458735:MYY458755 MPC458735:MPC458755 MFG458735:MFG458755 LVK458735:LVK458755 LLO458735:LLO458755 LBS458735:LBS458755 KRW458735:KRW458755 KIA458735:KIA458755 JYE458735:JYE458755 JOI458735:JOI458755 JEM458735:JEM458755 IUQ458735:IUQ458755 IKU458735:IKU458755 IAY458735:IAY458755 HRC458735:HRC458755 HHG458735:HHG458755 GXK458735:GXK458755 GNO458735:GNO458755 GDS458735:GDS458755 FTW458735:FTW458755 FKA458735:FKA458755 FAE458735:FAE458755 EQI458735:EQI458755 EGM458735:EGM458755 DWQ458735:DWQ458755 DMU458735:DMU458755 DCY458735:DCY458755 CTC458735:CTC458755 CJG458735:CJG458755 BZK458735:BZK458755 BPO458735:BPO458755 BFS458735:BFS458755 AVW458735:AVW458755 AMA458735:AMA458755 ACE458735:ACE458755 SI458735:SI458755 IM458735:IM458755 WUY393199:WUY393219 WLC393199:WLC393219 WBG393199:WBG393219 VRK393199:VRK393219 VHO393199:VHO393219 UXS393199:UXS393219 UNW393199:UNW393219 UEA393199:UEA393219 TUE393199:TUE393219 TKI393199:TKI393219 TAM393199:TAM393219 SQQ393199:SQQ393219 SGU393199:SGU393219 RWY393199:RWY393219 RNC393199:RNC393219 RDG393199:RDG393219 QTK393199:QTK393219 QJO393199:QJO393219 PZS393199:PZS393219 PPW393199:PPW393219 PGA393199:PGA393219 OWE393199:OWE393219 OMI393199:OMI393219 OCM393199:OCM393219 NSQ393199:NSQ393219 NIU393199:NIU393219 MYY393199:MYY393219 MPC393199:MPC393219 MFG393199:MFG393219 LVK393199:LVK393219 LLO393199:LLO393219 LBS393199:LBS393219 KRW393199:KRW393219 KIA393199:KIA393219 JYE393199:JYE393219 JOI393199:JOI393219 JEM393199:JEM393219 IUQ393199:IUQ393219 IKU393199:IKU393219 IAY393199:IAY393219 HRC393199:HRC393219 HHG393199:HHG393219 GXK393199:GXK393219 GNO393199:GNO393219 GDS393199:GDS393219 FTW393199:FTW393219 FKA393199:FKA393219 FAE393199:FAE393219 EQI393199:EQI393219 EGM393199:EGM393219 DWQ393199:DWQ393219 DMU393199:DMU393219 DCY393199:DCY393219 CTC393199:CTC393219 CJG393199:CJG393219 BZK393199:BZK393219 BPO393199:BPO393219 BFS393199:BFS393219 AVW393199:AVW393219 AMA393199:AMA393219 ACE393199:ACE393219 SI393199:SI393219 IM393199:IM393219 WUY327663:WUY327683 WLC327663:WLC327683 WBG327663:WBG327683 VRK327663:VRK327683 VHO327663:VHO327683 UXS327663:UXS327683 UNW327663:UNW327683 UEA327663:UEA327683 TUE327663:TUE327683 TKI327663:TKI327683 TAM327663:TAM327683 SQQ327663:SQQ327683 SGU327663:SGU327683 RWY327663:RWY327683 RNC327663:RNC327683 RDG327663:RDG327683 QTK327663:QTK327683 QJO327663:QJO327683 PZS327663:PZS327683 PPW327663:PPW327683 PGA327663:PGA327683 OWE327663:OWE327683 OMI327663:OMI327683 OCM327663:OCM327683 NSQ327663:NSQ327683 NIU327663:NIU327683 MYY327663:MYY327683 MPC327663:MPC327683 MFG327663:MFG327683 LVK327663:LVK327683 LLO327663:LLO327683 LBS327663:LBS327683 KRW327663:KRW327683 KIA327663:KIA327683 JYE327663:JYE327683 JOI327663:JOI327683 JEM327663:JEM327683 IUQ327663:IUQ327683 IKU327663:IKU327683 IAY327663:IAY327683 HRC327663:HRC327683 HHG327663:HHG327683 GXK327663:GXK327683 GNO327663:GNO327683 GDS327663:GDS327683 FTW327663:FTW327683 FKA327663:FKA327683 FAE327663:FAE327683 EQI327663:EQI327683 EGM327663:EGM327683 DWQ327663:DWQ327683 DMU327663:DMU327683 DCY327663:DCY327683 CTC327663:CTC327683 CJG327663:CJG327683 BZK327663:BZK327683 BPO327663:BPO327683 BFS327663:BFS327683 AVW327663:AVW327683 AMA327663:AMA327683 ACE327663:ACE327683 SI327663:SI327683 IM327663:IM327683 WUY262127:WUY262147 WLC262127:WLC262147 WBG262127:WBG262147 VRK262127:VRK262147 VHO262127:VHO262147 UXS262127:UXS262147 UNW262127:UNW262147 UEA262127:UEA262147 TUE262127:TUE262147 TKI262127:TKI262147 TAM262127:TAM262147 SQQ262127:SQQ262147 SGU262127:SGU262147 RWY262127:RWY262147 RNC262127:RNC262147 RDG262127:RDG262147 QTK262127:QTK262147 QJO262127:QJO262147 PZS262127:PZS262147 PPW262127:PPW262147 PGA262127:PGA262147 OWE262127:OWE262147 OMI262127:OMI262147 OCM262127:OCM262147 NSQ262127:NSQ262147 NIU262127:NIU262147 MYY262127:MYY262147 MPC262127:MPC262147 MFG262127:MFG262147 LVK262127:LVK262147 LLO262127:LLO262147 LBS262127:LBS262147 KRW262127:KRW262147 KIA262127:KIA262147 JYE262127:JYE262147 JOI262127:JOI262147 JEM262127:JEM262147 IUQ262127:IUQ262147 IKU262127:IKU262147 IAY262127:IAY262147 HRC262127:HRC262147 HHG262127:HHG262147 GXK262127:GXK262147 GNO262127:GNO262147 GDS262127:GDS262147 FTW262127:FTW262147 FKA262127:FKA262147 FAE262127:FAE262147 EQI262127:EQI262147 EGM262127:EGM262147 DWQ262127:DWQ262147 DMU262127:DMU262147 DCY262127:DCY262147 CTC262127:CTC262147 CJG262127:CJG262147 BZK262127:BZK262147 BPO262127:BPO262147 BFS262127:BFS262147 AVW262127:AVW262147 AMA262127:AMA262147 ACE262127:ACE262147 SI262127:SI262147 IM262127:IM262147 WUY196591:WUY196611 WLC196591:WLC196611 WBG196591:WBG196611 VRK196591:VRK196611 VHO196591:VHO196611 UXS196591:UXS196611 UNW196591:UNW196611 UEA196591:UEA196611 TUE196591:TUE196611 TKI196591:TKI196611 TAM196591:TAM196611 SQQ196591:SQQ196611 SGU196591:SGU196611 RWY196591:RWY196611 RNC196591:RNC196611 RDG196591:RDG196611 QTK196591:QTK196611 QJO196591:QJO196611 PZS196591:PZS196611 PPW196591:PPW196611 PGA196591:PGA196611 OWE196591:OWE196611 OMI196591:OMI196611 OCM196591:OCM196611 NSQ196591:NSQ196611 NIU196591:NIU196611 MYY196591:MYY196611 MPC196591:MPC196611 MFG196591:MFG196611 LVK196591:LVK196611 LLO196591:LLO196611 LBS196591:LBS196611 KRW196591:KRW196611 KIA196591:KIA196611 JYE196591:JYE196611 JOI196591:JOI196611 JEM196591:JEM196611 IUQ196591:IUQ196611 IKU196591:IKU196611 IAY196591:IAY196611 HRC196591:HRC196611 HHG196591:HHG196611 GXK196591:GXK196611 GNO196591:GNO196611 GDS196591:GDS196611 FTW196591:FTW196611 FKA196591:FKA196611 FAE196591:FAE196611 EQI196591:EQI196611 EGM196591:EGM196611 DWQ196591:DWQ196611 DMU196591:DMU196611 DCY196591:DCY196611 CTC196591:CTC196611 CJG196591:CJG196611 BZK196591:BZK196611 BPO196591:BPO196611 BFS196591:BFS196611 AVW196591:AVW196611 AMA196591:AMA196611 ACE196591:ACE196611 SI196591:SI196611 IM196591:IM196611 WUY131055:WUY131075 WLC131055:WLC131075 WBG131055:WBG131075 VRK131055:VRK131075 VHO131055:VHO131075 UXS131055:UXS131075 UNW131055:UNW131075 UEA131055:UEA131075 TUE131055:TUE131075 TKI131055:TKI131075 TAM131055:TAM131075 SQQ131055:SQQ131075 SGU131055:SGU131075 RWY131055:RWY131075 RNC131055:RNC131075 RDG131055:RDG131075 QTK131055:QTK131075 QJO131055:QJO131075 PZS131055:PZS131075 PPW131055:PPW131075 PGA131055:PGA131075 OWE131055:OWE131075 OMI131055:OMI131075 OCM131055:OCM131075 NSQ131055:NSQ131075 NIU131055:NIU131075 MYY131055:MYY131075 MPC131055:MPC131075 MFG131055:MFG131075 LVK131055:LVK131075 LLO131055:LLO131075 LBS131055:LBS131075 KRW131055:KRW131075 KIA131055:KIA131075 JYE131055:JYE131075 JOI131055:JOI131075 JEM131055:JEM131075 IUQ131055:IUQ131075 IKU131055:IKU131075 IAY131055:IAY131075 HRC131055:HRC131075 HHG131055:HHG131075 GXK131055:GXK131075 GNO131055:GNO131075 GDS131055:GDS131075 FTW131055:FTW131075 FKA131055:FKA131075 FAE131055:FAE131075 EQI131055:EQI131075 EGM131055:EGM131075 DWQ131055:DWQ131075 DMU131055:DMU131075 DCY131055:DCY131075 CTC131055:CTC131075 CJG131055:CJG131075 BZK131055:BZK131075 BPO131055:BPO131075 BFS131055:BFS131075 AVW131055:AVW131075 AMA131055:AMA131075 ACE131055:ACE131075 SI131055:SI131075 IM131055:IM131075 WUY65519:WUY65539 WLC65519:WLC65539 WBG65519:WBG65539 VRK65519:VRK65539 VHO65519:VHO65539 UXS65519:UXS65539 UNW65519:UNW65539 UEA65519:UEA65539 TUE65519:TUE65539 TKI65519:TKI65539 TAM65519:TAM65539 SQQ65519:SQQ65539 SGU65519:SGU65539 RWY65519:RWY65539 RNC65519:RNC65539 RDG65519:RDG65539 QTK65519:QTK65539 QJO65519:QJO65539 PZS65519:PZS65539 PPW65519:PPW65539 PGA65519:PGA65539 OWE65519:OWE65539 OMI65519:OMI65539 OCM65519:OCM65539 NSQ65519:NSQ65539 NIU65519:NIU65539 MYY65519:MYY65539 MPC65519:MPC65539 MFG65519:MFG65539 LVK65519:LVK65539 LLO65519:LLO65539 LBS65519:LBS65539 KRW65519:KRW65539 KIA65519:KIA65539 JYE65519:JYE65539 JOI65519:JOI65539 JEM65519:JEM65539 IUQ65519:IUQ65539 IKU65519:IKU65539 IAY65519:IAY65539 HRC65519:HRC65539 HHG65519:HHG65539 GXK65519:GXK65539 GNO65519:GNO65539 GDS65519:GDS65539 FTW65519:FTW65539 FKA65519:FKA65539 FAE65519:FAE65539 EQI65519:EQI65539 EGM65519:EGM65539 DWQ65519:DWQ65539 DMU65519:DMU65539 DCY65519:DCY65539 CTC65519:CTC65539 CJG65519:CJG65539 BZK65519:BZK65539 BPO65519:BPO65539 BFS65519:BFS65539 AVW65519:AVW65539 AMA65519:AMA65539 ACE65519:ACE65539 SI65519:SI65539 IM65519:IM65539 WUZ983023:WUZ983081 WLD983023:WLD983081 WBH983023:WBH983081 VRL983023:VRL983081 VHP983023:VHP983081 UXT983023:UXT983081 UNX983023:UNX983081 UEB983023:UEB983081 TUF983023:TUF983081 TKJ983023:TKJ983081 TAN983023:TAN983081 SQR983023:SQR983081 SGV983023:SGV983081 RWZ983023:RWZ983081 RND983023:RND983081 RDH983023:RDH983081 QTL983023:QTL983081 QJP983023:QJP983081 PZT983023:PZT983081 PPX983023:PPX983081 PGB983023:PGB983081 OWF983023:OWF983081 OMJ983023:OMJ983081 OCN983023:OCN983081 NSR983023:NSR983081 NIV983023:NIV983081 MYZ983023:MYZ983081 MPD983023:MPD983081 MFH983023:MFH983081 LVL983023:LVL983081 LLP983023:LLP983081 LBT983023:LBT983081 KRX983023:KRX983081 KIB983023:KIB983081 JYF983023:JYF983081 JOJ983023:JOJ983081 JEN983023:JEN983081 IUR983023:IUR983081 IKV983023:IKV983081 IAZ983023:IAZ983081 HRD983023:HRD983081 HHH983023:HHH983081 GXL983023:GXL983081 GNP983023:GNP983081 GDT983023:GDT983081 FTX983023:FTX983081 FKB983023:FKB983081 FAF983023:FAF983081 EQJ983023:EQJ983081 EGN983023:EGN983081 DWR983023:DWR983081 DMV983023:DMV983081 DCZ983023:DCZ983081 CTD983023:CTD983081 CJH983023:CJH983081 BZL983023:BZL983081 BPP983023:BPP983081 BFT983023:BFT983081 AVX983023:AVX983081 AMB983023:AMB983081 ACF983023:ACF983081 SJ983023:SJ983081 IN983023:IN983081 WUZ917487:WUZ917545 WLD917487:WLD917545 WBH917487:WBH917545 VRL917487:VRL917545 VHP917487:VHP917545 UXT917487:UXT917545 UNX917487:UNX917545 UEB917487:UEB917545 TUF917487:TUF917545 TKJ917487:TKJ917545 TAN917487:TAN917545 SQR917487:SQR917545 SGV917487:SGV917545 RWZ917487:RWZ917545 RND917487:RND917545 RDH917487:RDH917545 QTL917487:QTL917545 QJP917487:QJP917545 PZT917487:PZT917545 PPX917487:PPX917545 PGB917487:PGB917545 OWF917487:OWF917545 OMJ917487:OMJ917545 OCN917487:OCN917545 NSR917487:NSR917545 NIV917487:NIV917545 MYZ917487:MYZ917545 MPD917487:MPD917545 MFH917487:MFH917545 LVL917487:LVL917545 LLP917487:LLP917545 LBT917487:LBT917545 KRX917487:KRX917545 KIB917487:KIB917545 JYF917487:JYF917545 JOJ917487:JOJ917545 JEN917487:JEN917545 IUR917487:IUR917545 IKV917487:IKV917545 IAZ917487:IAZ917545 HRD917487:HRD917545 HHH917487:HHH917545 GXL917487:GXL917545 GNP917487:GNP917545 GDT917487:GDT917545 FTX917487:FTX917545 FKB917487:FKB917545 FAF917487:FAF917545 EQJ917487:EQJ917545 EGN917487:EGN917545 DWR917487:DWR917545 DMV917487:DMV917545 DCZ917487:DCZ917545 CTD917487:CTD917545 CJH917487:CJH917545 BZL917487:BZL917545 BPP917487:BPP917545 BFT917487:BFT917545 AVX917487:AVX917545 AMB917487:AMB917545 ACF917487:ACF917545 SJ917487:SJ917545 IN917487:IN917545 WUZ851951:WUZ852009 WLD851951:WLD852009 WBH851951:WBH852009 VRL851951:VRL852009 VHP851951:VHP852009 UXT851951:UXT852009 UNX851951:UNX852009 UEB851951:UEB852009 TUF851951:TUF852009 TKJ851951:TKJ852009 TAN851951:TAN852009 SQR851951:SQR852009 SGV851951:SGV852009 RWZ851951:RWZ852009 RND851951:RND852009 RDH851951:RDH852009 QTL851951:QTL852009 QJP851951:QJP852009 PZT851951:PZT852009 PPX851951:PPX852009 PGB851951:PGB852009 OWF851951:OWF852009 OMJ851951:OMJ852009 OCN851951:OCN852009 NSR851951:NSR852009 NIV851951:NIV852009 MYZ851951:MYZ852009 MPD851951:MPD852009 MFH851951:MFH852009 LVL851951:LVL852009 LLP851951:LLP852009 LBT851951:LBT852009 KRX851951:KRX852009 KIB851951:KIB852009 JYF851951:JYF852009 JOJ851951:JOJ852009 JEN851951:JEN852009 IUR851951:IUR852009 IKV851951:IKV852009 IAZ851951:IAZ852009 HRD851951:HRD852009 HHH851951:HHH852009 GXL851951:GXL852009 GNP851951:GNP852009 GDT851951:GDT852009 FTX851951:FTX852009 FKB851951:FKB852009 FAF851951:FAF852009 EQJ851951:EQJ852009 EGN851951:EGN852009 DWR851951:DWR852009 DMV851951:DMV852009 DCZ851951:DCZ852009 CTD851951:CTD852009 CJH851951:CJH852009 BZL851951:BZL852009 BPP851951:BPP852009 BFT851951:BFT852009 AVX851951:AVX852009 AMB851951:AMB852009 ACF851951:ACF852009 SJ851951:SJ852009 IN851951:IN852009 WUZ786415:WUZ786473 WLD786415:WLD786473 WBH786415:WBH786473 VRL786415:VRL786473 VHP786415:VHP786473 UXT786415:UXT786473 UNX786415:UNX786473 UEB786415:UEB786473 TUF786415:TUF786473 TKJ786415:TKJ786473 TAN786415:TAN786473 SQR786415:SQR786473 SGV786415:SGV786473 RWZ786415:RWZ786473 RND786415:RND786473 RDH786415:RDH786473 QTL786415:QTL786473 QJP786415:QJP786473 PZT786415:PZT786473 PPX786415:PPX786473 PGB786415:PGB786473 OWF786415:OWF786473 OMJ786415:OMJ786473 OCN786415:OCN786473 NSR786415:NSR786473 NIV786415:NIV786473 MYZ786415:MYZ786473 MPD786415:MPD786473 MFH786415:MFH786473 LVL786415:LVL786473 LLP786415:LLP786473 LBT786415:LBT786473 KRX786415:KRX786473 KIB786415:KIB786473 JYF786415:JYF786473 JOJ786415:JOJ786473 JEN786415:JEN786473 IUR786415:IUR786473 IKV786415:IKV786473 IAZ786415:IAZ786473 HRD786415:HRD786473 HHH786415:HHH786473 GXL786415:GXL786473 GNP786415:GNP786473 GDT786415:GDT786473 FTX786415:FTX786473 FKB786415:FKB786473 FAF786415:FAF786473 EQJ786415:EQJ786473 EGN786415:EGN786473 DWR786415:DWR786473 DMV786415:DMV786473 DCZ786415:DCZ786473 CTD786415:CTD786473 CJH786415:CJH786473 BZL786415:BZL786473 BPP786415:BPP786473 BFT786415:BFT786473 AVX786415:AVX786473 AMB786415:AMB786473 ACF786415:ACF786473 SJ786415:SJ786473 IN786415:IN786473 WUZ720879:WUZ720937 WLD720879:WLD720937 WBH720879:WBH720937 VRL720879:VRL720937 VHP720879:VHP720937 UXT720879:UXT720937 UNX720879:UNX720937 UEB720879:UEB720937 TUF720879:TUF720937 TKJ720879:TKJ720937 TAN720879:TAN720937 SQR720879:SQR720937 SGV720879:SGV720937 RWZ720879:RWZ720937 RND720879:RND720937 RDH720879:RDH720937 QTL720879:QTL720937 QJP720879:QJP720937 PZT720879:PZT720937 PPX720879:PPX720937 PGB720879:PGB720937 OWF720879:OWF720937 OMJ720879:OMJ720937 OCN720879:OCN720937 NSR720879:NSR720937 NIV720879:NIV720937 MYZ720879:MYZ720937 MPD720879:MPD720937 MFH720879:MFH720937 LVL720879:LVL720937 LLP720879:LLP720937 LBT720879:LBT720937 KRX720879:KRX720937 KIB720879:KIB720937 JYF720879:JYF720937 JOJ720879:JOJ720937 JEN720879:JEN720937 IUR720879:IUR720937 IKV720879:IKV720937 IAZ720879:IAZ720937 HRD720879:HRD720937 HHH720879:HHH720937 GXL720879:GXL720937 GNP720879:GNP720937 GDT720879:GDT720937 FTX720879:FTX720937 FKB720879:FKB720937 FAF720879:FAF720937 EQJ720879:EQJ720937 EGN720879:EGN720937 DWR720879:DWR720937 DMV720879:DMV720937 DCZ720879:DCZ720937 CTD720879:CTD720937 CJH720879:CJH720937 BZL720879:BZL720937 BPP720879:BPP720937 BFT720879:BFT720937 AVX720879:AVX720937 AMB720879:AMB720937 ACF720879:ACF720937 SJ720879:SJ720937 IN720879:IN720937 WUZ655343:WUZ655401 WLD655343:WLD655401 WBH655343:WBH655401 VRL655343:VRL655401 VHP655343:VHP655401 UXT655343:UXT655401 UNX655343:UNX655401 UEB655343:UEB655401 TUF655343:TUF655401 TKJ655343:TKJ655401 TAN655343:TAN655401 SQR655343:SQR655401 SGV655343:SGV655401 RWZ655343:RWZ655401 RND655343:RND655401 RDH655343:RDH655401 QTL655343:QTL655401 QJP655343:QJP655401 PZT655343:PZT655401 PPX655343:PPX655401 PGB655343:PGB655401 OWF655343:OWF655401 OMJ655343:OMJ655401 OCN655343:OCN655401 NSR655343:NSR655401 NIV655343:NIV655401 MYZ655343:MYZ655401 MPD655343:MPD655401 MFH655343:MFH655401 LVL655343:LVL655401 LLP655343:LLP655401 LBT655343:LBT655401 KRX655343:KRX655401 KIB655343:KIB655401 JYF655343:JYF655401 JOJ655343:JOJ655401 JEN655343:JEN655401 IUR655343:IUR655401 IKV655343:IKV655401 IAZ655343:IAZ655401 HRD655343:HRD655401 HHH655343:HHH655401 GXL655343:GXL655401 GNP655343:GNP655401 GDT655343:GDT655401 FTX655343:FTX655401 FKB655343:FKB655401 FAF655343:FAF655401 EQJ655343:EQJ655401 EGN655343:EGN655401 DWR655343:DWR655401 DMV655343:DMV655401 DCZ655343:DCZ655401 CTD655343:CTD655401 CJH655343:CJH655401 BZL655343:BZL655401 BPP655343:BPP655401 BFT655343:BFT655401 AVX655343:AVX655401 AMB655343:AMB655401 ACF655343:ACF655401 SJ655343:SJ655401 IN655343:IN655401 WUZ589807:WUZ589865 WLD589807:WLD589865 WBH589807:WBH589865 VRL589807:VRL589865 VHP589807:VHP589865 UXT589807:UXT589865 UNX589807:UNX589865 UEB589807:UEB589865 TUF589807:TUF589865 TKJ589807:TKJ589865 TAN589807:TAN589865 SQR589807:SQR589865 SGV589807:SGV589865 RWZ589807:RWZ589865 RND589807:RND589865 RDH589807:RDH589865 QTL589807:QTL589865 QJP589807:QJP589865 PZT589807:PZT589865 PPX589807:PPX589865 PGB589807:PGB589865 OWF589807:OWF589865 OMJ589807:OMJ589865 OCN589807:OCN589865 NSR589807:NSR589865 NIV589807:NIV589865 MYZ589807:MYZ589865 MPD589807:MPD589865 MFH589807:MFH589865 LVL589807:LVL589865 LLP589807:LLP589865 LBT589807:LBT589865 KRX589807:KRX589865 KIB589807:KIB589865 JYF589807:JYF589865 JOJ589807:JOJ589865 JEN589807:JEN589865 IUR589807:IUR589865 IKV589807:IKV589865 IAZ589807:IAZ589865 HRD589807:HRD589865 HHH589807:HHH589865 GXL589807:GXL589865 GNP589807:GNP589865 GDT589807:GDT589865 FTX589807:FTX589865 FKB589807:FKB589865 FAF589807:FAF589865 EQJ589807:EQJ589865 EGN589807:EGN589865 DWR589807:DWR589865 DMV589807:DMV589865 DCZ589807:DCZ589865 CTD589807:CTD589865 CJH589807:CJH589865 BZL589807:BZL589865 BPP589807:BPP589865 BFT589807:BFT589865 AVX589807:AVX589865 AMB589807:AMB589865 ACF589807:ACF589865 SJ589807:SJ589865 IN589807:IN589865 WUZ524271:WUZ524329 WLD524271:WLD524329 WBH524271:WBH524329 VRL524271:VRL524329 VHP524271:VHP524329 UXT524271:UXT524329 UNX524271:UNX524329 UEB524271:UEB524329 TUF524271:TUF524329 TKJ524271:TKJ524329 TAN524271:TAN524329 SQR524271:SQR524329 SGV524271:SGV524329 RWZ524271:RWZ524329 RND524271:RND524329 RDH524271:RDH524329 QTL524271:QTL524329 QJP524271:QJP524329 PZT524271:PZT524329 PPX524271:PPX524329 PGB524271:PGB524329 OWF524271:OWF524329 OMJ524271:OMJ524329 OCN524271:OCN524329 NSR524271:NSR524329 NIV524271:NIV524329 MYZ524271:MYZ524329 MPD524271:MPD524329 MFH524271:MFH524329 LVL524271:LVL524329 LLP524271:LLP524329 LBT524271:LBT524329 KRX524271:KRX524329 KIB524271:KIB524329 JYF524271:JYF524329 JOJ524271:JOJ524329 JEN524271:JEN524329 IUR524271:IUR524329 IKV524271:IKV524329 IAZ524271:IAZ524329 HRD524271:HRD524329 HHH524271:HHH524329 GXL524271:GXL524329 GNP524271:GNP524329 GDT524271:GDT524329 FTX524271:FTX524329 FKB524271:FKB524329 FAF524271:FAF524329 EQJ524271:EQJ524329 EGN524271:EGN524329 DWR524271:DWR524329 DMV524271:DMV524329 DCZ524271:DCZ524329 CTD524271:CTD524329 CJH524271:CJH524329 BZL524271:BZL524329 BPP524271:BPP524329 BFT524271:BFT524329 AVX524271:AVX524329 AMB524271:AMB524329 ACF524271:ACF524329 SJ524271:SJ524329 IN524271:IN524329 WUZ458735:WUZ458793 WLD458735:WLD458793 WBH458735:WBH458793 VRL458735:VRL458793 VHP458735:VHP458793 UXT458735:UXT458793 UNX458735:UNX458793 UEB458735:UEB458793 TUF458735:TUF458793 TKJ458735:TKJ458793 TAN458735:TAN458793 SQR458735:SQR458793 SGV458735:SGV458793 RWZ458735:RWZ458793 RND458735:RND458793 RDH458735:RDH458793 QTL458735:QTL458793 QJP458735:QJP458793 PZT458735:PZT458793 PPX458735:PPX458793 PGB458735:PGB458793 OWF458735:OWF458793 OMJ458735:OMJ458793 OCN458735:OCN458793 NSR458735:NSR458793 NIV458735:NIV458793 MYZ458735:MYZ458793 MPD458735:MPD458793 MFH458735:MFH458793 LVL458735:LVL458793 LLP458735:LLP458793 LBT458735:LBT458793 KRX458735:KRX458793 KIB458735:KIB458793 JYF458735:JYF458793 JOJ458735:JOJ458793 JEN458735:JEN458793 IUR458735:IUR458793 IKV458735:IKV458793 IAZ458735:IAZ458793 HRD458735:HRD458793 HHH458735:HHH458793 GXL458735:GXL458793 GNP458735:GNP458793 GDT458735:GDT458793 FTX458735:FTX458793 FKB458735:FKB458793 FAF458735:FAF458793 EQJ458735:EQJ458793 EGN458735:EGN458793 DWR458735:DWR458793 DMV458735:DMV458793 DCZ458735:DCZ458793 CTD458735:CTD458793 CJH458735:CJH458793 BZL458735:BZL458793 BPP458735:BPP458793 BFT458735:BFT458793 AVX458735:AVX458793 AMB458735:AMB458793 ACF458735:ACF458793 SJ458735:SJ458793 IN458735:IN458793 WUZ393199:WUZ393257 WLD393199:WLD393257 WBH393199:WBH393257 VRL393199:VRL393257 VHP393199:VHP393257 UXT393199:UXT393257 UNX393199:UNX393257 UEB393199:UEB393257 TUF393199:TUF393257 TKJ393199:TKJ393257 TAN393199:TAN393257 SQR393199:SQR393257 SGV393199:SGV393257 RWZ393199:RWZ393257 RND393199:RND393257 RDH393199:RDH393257 QTL393199:QTL393257 QJP393199:QJP393257 PZT393199:PZT393257 PPX393199:PPX393257 PGB393199:PGB393257 OWF393199:OWF393257 OMJ393199:OMJ393257 OCN393199:OCN393257 NSR393199:NSR393257 NIV393199:NIV393257 MYZ393199:MYZ393257 MPD393199:MPD393257 MFH393199:MFH393257 LVL393199:LVL393257 LLP393199:LLP393257 LBT393199:LBT393257 KRX393199:KRX393257 KIB393199:KIB393257 JYF393199:JYF393257 JOJ393199:JOJ393257 JEN393199:JEN393257 IUR393199:IUR393257 IKV393199:IKV393257 IAZ393199:IAZ393257 HRD393199:HRD393257 HHH393199:HHH393257 GXL393199:GXL393257 GNP393199:GNP393257 GDT393199:GDT393257 FTX393199:FTX393257 FKB393199:FKB393257 FAF393199:FAF393257 EQJ393199:EQJ393257 EGN393199:EGN393257 DWR393199:DWR393257 DMV393199:DMV393257 DCZ393199:DCZ393257 CTD393199:CTD393257 CJH393199:CJH393257 BZL393199:BZL393257 BPP393199:BPP393257 BFT393199:BFT393257 AVX393199:AVX393257 AMB393199:AMB393257 ACF393199:ACF393257 SJ393199:SJ393257 IN393199:IN393257 WUZ327663:WUZ327721 WLD327663:WLD327721 WBH327663:WBH327721 VRL327663:VRL327721 VHP327663:VHP327721 UXT327663:UXT327721 UNX327663:UNX327721 UEB327663:UEB327721 TUF327663:TUF327721 TKJ327663:TKJ327721 TAN327663:TAN327721 SQR327663:SQR327721 SGV327663:SGV327721 RWZ327663:RWZ327721 RND327663:RND327721 RDH327663:RDH327721 QTL327663:QTL327721 QJP327663:QJP327721 PZT327663:PZT327721 PPX327663:PPX327721 PGB327663:PGB327721 OWF327663:OWF327721 OMJ327663:OMJ327721 OCN327663:OCN327721 NSR327663:NSR327721 NIV327663:NIV327721 MYZ327663:MYZ327721 MPD327663:MPD327721 MFH327663:MFH327721 LVL327663:LVL327721 LLP327663:LLP327721 LBT327663:LBT327721 KRX327663:KRX327721 KIB327663:KIB327721 JYF327663:JYF327721 JOJ327663:JOJ327721 JEN327663:JEN327721 IUR327663:IUR327721 IKV327663:IKV327721 IAZ327663:IAZ327721 HRD327663:HRD327721 HHH327663:HHH327721 GXL327663:GXL327721 GNP327663:GNP327721 GDT327663:GDT327721 FTX327663:FTX327721 FKB327663:FKB327721 FAF327663:FAF327721 EQJ327663:EQJ327721 EGN327663:EGN327721 DWR327663:DWR327721 DMV327663:DMV327721 DCZ327663:DCZ327721 CTD327663:CTD327721 CJH327663:CJH327721 BZL327663:BZL327721 BPP327663:BPP327721 BFT327663:BFT327721 AVX327663:AVX327721 AMB327663:AMB327721 ACF327663:ACF327721 SJ327663:SJ327721 IN327663:IN327721 WUZ262127:WUZ262185 WLD262127:WLD262185 WBH262127:WBH262185 VRL262127:VRL262185 VHP262127:VHP262185 UXT262127:UXT262185 UNX262127:UNX262185 UEB262127:UEB262185 TUF262127:TUF262185 TKJ262127:TKJ262185 TAN262127:TAN262185 SQR262127:SQR262185 SGV262127:SGV262185 RWZ262127:RWZ262185 RND262127:RND262185 RDH262127:RDH262185 QTL262127:QTL262185 QJP262127:QJP262185 PZT262127:PZT262185 PPX262127:PPX262185 PGB262127:PGB262185 OWF262127:OWF262185 OMJ262127:OMJ262185 OCN262127:OCN262185 NSR262127:NSR262185 NIV262127:NIV262185 MYZ262127:MYZ262185 MPD262127:MPD262185 MFH262127:MFH262185 LVL262127:LVL262185 LLP262127:LLP262185 LBT262127:LBT262185 KRX262127:KRX262185 KIB262127:KIB262185 JYF262127:JYF262185 JOJ262127:JOJ262185 JEN262127:JEN262185 IUR262127:IUR262185 IKV262127:IKV262185 IAZ262127:IAZ262185 HRD262127:HRD262185 HHH262127:HHH262185 GXL262127:GXL262185 GNP262127:GNP262185 GDT262127:GDT262185 FTX262127:FTX262185 FKB262127:FKB262185 FAF262127:FAF262185 EQJ262127:EQJ262185 EGN262127:EGN262185 DWR262127:DWR262185 DMV262127:DMV262185 DCZ262127:DCZ262185 CTD262127:CTD262185 CJH262127:CJH262185 BZL262127:BZL262185 BPP262127:BPP262185 BFT262127:BFT262185 AVX262127:AVX262185 AMB262127:AMB262185 ACF262127:ACF262185 SJ262127:SJ262185 IN262127:IN262185 WUZ196591:WUZ196649 WLD196591:WLD196649 WBH196591:WBH196649 VRL196591:VRL196649 VHP196591:VHP196649 UXT196591:UXT196649 UNX196591:UNX196649 UEB196591:UEB196649 TUF196591:TUF196649 TKJ196591:TKJ196649 TAN196591:TAN196649 SQR196591:SQR196649 SGV196591:SGV196649 RWZ196591:RWZ196649 RND196591:RND196649 RDH196591:RDH196649 QTL196591:QTL196649 QJP196591:QJP196649 PZT196591:PZT196649 PPX196591:PPX196649 PGB196591:PGB196649 OWF196591:OWF196649 OMJ196591:OMJ196649 OCN196591:OCN196649 NSR196591:NSR196649 NIV196591:NIV196649 MYZ196591:MYZ196649 MPD196591:MPD196649 MFH196591:MFH196649 LVL196591:LVL196649 LLP196591:LLP196649 LBT196591:LBT196649 KRX196591:KRX196649 KIB196591:KIB196649 JYF196591:JYF196649 JOJ196591:JOJ196649 JEN196591:JEN196649 IUR196591:IUR196649 IKV196591:IKV196649 IAZ196591:IAZ196649 HRD196591:HRD196649 HHH196591:HHH196649 GXL196591:GXL196649 GNP196591:GNP196649 GDT196591:GDT196649 FTX196591:FTX196649 FKB196591:FKB196649 FAF196591:FAF196649 EQJ196591:EQJ196649 EGN196591:EGN196649 DWR196591:DWR196649 DMV196591:DMV196649 DCZ196591:DCZ196649 CTD196591:CTD196649 CJH196591:CJH196649 BZL196591:BZL196649 BPP196591:BPP196649 BFT196591:BFT196649 AVX196591:AVX196649 AMB196591:AMB196649 ACF196591:ACF196649 SJ196591:SJ196649 IN196591:IN196649 WUZ131055:WUZ131113 WLD131055:WLD131113 WBH131055:WBH131113 VRL131055:VRL131113 VHP131055:VHP131113 UXT131055:UXT131113 UNX131055:UNX131113 UEB131055:UEB131113 TUF131055:TUF131113 TKJ131055:TKJ131113 TAN131055:TAN131113 SQR131055:SQR131113 SGV131055:SGV131113 RWZ131055:RWZ131113 RND131055:RND131113 RDH131055:RDH131113 QTL131055:QTL131113 QJP131055:QJP131113 PZT131055:PZT131113 PPX131055:PPX131113 PGB131055:PGB131113 OWF131055:OWF131113 OMJ131055:OMJ131113 OCN131055:OCN131113 NSR131055:NSR131113 NIV131055:NIV131113 MYZ131055:MYZ131113 MPD131055:MPD131113 MFH131055:MFH131113 LVL131055:LVL131113 LLP131055:LLP131113 LBT131055:LBT131113 KRX131055:KRX131113 KIB131055:KIB131113 JYF131055:JYF131113 JOJ131055:JOJ131113 JEN131055:JEN131113 IUR131055:IUR131113 IKV131055:IKV131113 IAZ131055:IAZ131113 HRD131055:HRD131113 HHH131055:HHH131113 GXL131055:GXL131113 GNP131055:GNP131113 GDT131055:GDT131113 FTX131055:FTX131113 FKB131055:FKB131113 FAF131055:FAF131113 EQJ131055:EQJ131113 EGN131055:EGN131113 DWR131055:DWR131113 DMV131055:DMV131113 DCZ131055:DCZ131113 CTD131055:CTD131113 CJH131055:CJH131113 BZL131055:BZL131113 BPP131055:BPP131113 BFT131055:BFT131113 AVX131055:AVX131113 AMB131055:AMB131113 ACF131055:ACF131113 SJ131055:SJ131113 IN131055:IN131113 WUZ65519:WUZ65577 WLD65519:WLD65577 WBH65519:WBH65577 VRL65519:VRL65577 VHP65519:VHP65577 UXT65519:UXT65577 UNX65519:UNX65577 UEB65519:UEB65577 TUF65519:TUF65577 TKJ65519:TKJ65577 TAN65519:TAN65577 SQR65519:SQR65577 SGV65519:SGV65577 RWZ65519:RWZ65577 RND65519:RND65577 RDH65519:RDH65577 QTL65519:QTL65577 QJP65519:QJP65577 PZT65519:PZT65577 PPX65519:PPX65577 PGB65519:PGB65577 OWF65519:OWF65577 OMJ65519:OMJ65577 OCN65519:OCN65577 NSR65519:NSR65577 NIV65519:NIV65577 MYZ65519:MYZ65577 MPD65519:MPD65577 MFH65519:MFH65577 LVL65519:LVL65577 LLP65519:LLP65577 LBT65519:LBT65577 KRX65519:KRX65577 KIB65519:KIB65577 JYF65519:JYF65577 JOJ65519:JOJ65577 JEN65519:JEN65577 IUR65519:IUR65577 IKV65519:IKV65577 IAZ65519:IAZ65577 HRD65519:HRD65577 HHH65519:HHH65577 GXL65519:GXL65577 GNP65519:GNP65577 GDT65519:GDT65577 FTX65519:FTX65577 FKB65519:FKB65577 FAF65519:FAF65577 EQJ65519:EQJ65577 EGN65519:EGN65577 DWR65519:DWR65577 DMV65519:DMV65577 DCZ65519:DCZ65577 CTD65519:CTD65577 CJH65519:CJH65577 BZL65519:BZL65577 BPP65519:BPP65577 BFT65519:BFT65577 AVX65519:AVX65577 AMB65519:AMB65577 ACF65519:ACF65577 SJ65519:SJ65577 IN65519:IN65577 WUX983043 WLB983043 WBF983043 VRJ983043 VHN983043 UXR983043 UNV983043 UDZ983043 TUD983043 TKH983043 TAL983043 SQP983043 SGT983043 RWX983043 RNB983043 RDF983043 QTJ983043 QJN983043 PZR983043 PPV983043 PFZ983043 OWD983043 OMH983043 OCL983043 NSP983043 NIT983043 MYX983043 MPB983043 MFF983043 LVJ983043 LLN983043 LBR983043 KRV983043 KHZ983043 JYD983043 JOH983043 JEL983043 IUP983043 IKT983043 IAX983043 HRB983043 HHF983043 GXJ983043 GNN983043 GDR983043 FTV983043 FJZ983043 FAD983043 EQH983043 EGL983043 DWP983043 DMT983043 DCX983043 CTB983043 CJF983043 BZJ983043 BPN983043 BFR983043 AVV983043 ALZ983043 ACD983043 SH983043 IL983043 WUX917507 WLB917507 WBF917507 VRJ917507 VHN917507 UXR917507 UNV917507 UDZ917507 TUD917507 TKH917507 TAL917507 SQP917507 SGT917507 RWX917507 RNB917507 RDF917507 QTJ917507 QJN917507 PZR917507 PPV917507 PFZ917507 OWD917507 OMH917507 OCL917507 NSP917507 NIT917507 MYX917507 MPB917507 MFF917507 LVJ917507 LLN917507 LBR917507 KRV917507 KHZ917507 JYD917507 JOH917507 JEL917507 IUP917507 IKT917507 IAX917507 HRB917507 HHF917507 GXJ917507 GNN917507 GDR917507 FTV917507 FJZ917507 FAD917507 EQH917507 EGL917507 DWP917507 DMT917507 DCX917507 CTB917507 CJF917507 BZJ917507 BPN917507 BFR917507 AVV917507 ALZ917507 ACD917507 SH917507 IL917507 WUX851971 WLB851971 WBF851971 VRJ851971 VHN851971 UXR851971 UNV851971 UDZ851971 TUD851971 TKH851971 TAL851971 SQP851971 SGT851971 RWX851971 RNB851971 RDF851971 QTJ851971 QJN851971 PZR851971 PPV851971 PFZ851971 OWD851971 OMH851971 OCL851971 NSP851971 NIT851971 MYX851971 MPB851971 MFF851971 LVJ851971 LLN851971 LBR851971 KRV851971 KHZ851971 JYD851971 JOH851971 JEL851971 IUP851971 IKT851971 IAX851971 HRB851971 HHF851971 GXJ851971 GNN851971 GDR851971 FTV851971 FJZ851971 FAD851971 EQH851971 EGL851971 DWP851971 DMT851971 DCX851971 CTB851971 CJF851971 BZJ851971 BPN851971 BFR851971 AVV851971 ALZ851971 ACD851971 SH851971 IL851971 WUX786435 WLB786435 WBF786435 VRJ786435 VHN786435 UXR786435 UNV786435 UDZ786435 TUD786435 TKH786435 TAL786435 SQP786435 SGT786435 RWX786435 RNB786435 RDF786435 QTJ786435 QJN786435 PZR786435 PPV786435 PFZ786435 OWD786435 OMH786435 OCL786435 NSP786435 NIT786435 MYX786435 MPB786435 MFF786435 LVJ786435 LLN786435 LBR786435 KRV786435 KHZ786435 JYD786435 JOH786435 JEL786435 IUP786435 IKT786435 IAX786435 HRB786435 HHF786435 GXJ786435 GNN786435 GDR786435 FTV786435 FJZ786435 FAD786435 EQH786435 EGL786435 DWP786435 DMT786435 DCX786435 CTB786435 CJF786435 BZJ786435 BPN786435 BFR786435 AVV786435 ALZ786435 ACD786435 SH786435 IL786435 WUX720899 WLB720899 WBF720899 VRJ720899 VHN720899 UXR720899 UNV720899 UDZ720899 TUD720899 TKH720899 TAL720899 SQP720899 SGT720899 RWX720899 RNB720899 RDF720899 QTJ720899 QJN720899 PZR720899 PPV720899 PFZ720899 OWD720899 OMH720899 OCL720899 NSP720899 NIT720899 MYX720899 MPB720899 MFF720899 LVJ720899 LLN720899 LBR720899 KRV720899 KHZ720899 JYD720899 JOH720899 JEL720899 IUP720899 IKT720899 IAX720899 HRB720899 HHF720899 GXJ720899 GNN720899 GDR720899 FTV720899 FJZ720899 FAD720899 EQH720899 EGL720899 DWP720899 DMT720899 DCX720899 CTB720899 CJF720899 BZJ720899 BPN720899 BFR720899 AVV720899 ALZ720899 ACD720899 SH720899 IL720899 WUX655363 WLB655363 WBF655363 VRJ655363 VHN655363 UXR655363 UNV655363 UDZ655363 TUD655363 TKH655363 TAL655363 SQP655363 SGT655363 RWX655363 RNB655363 RDF655363 QTJ655363 QJN655363 PZR655363 PPV655363 PFZ655363 OWD655363 OMH655363 OCL655363 NSP655363 NIT655363 MYX655363 MPB655363 MFF655363 LVJ655363 LLN655363 LBR655363 KRV655363 KHZ655363 JYD655363 JOH655363 JEL655363 IUP655363 IKT655363 IAX655363 HRB655363 HHF655363 GXJ655363 GNN655363 GDR655363 FTV655363 FJZ655363 FAD655363 EQH655363 EGL655363 DWP655363 DMT655363 DCX655363 CTB655363 CJF655363 BZJ655363 BPN655363 BFR655363 AVV655363 ALZ655363 ACD655363 SH655363 IL655363 WUX589827 WLB589827 WBF589827 VRJ589827 VHN589827 UXR589827 UNV589827 UDZ589827 TUD589827 TKH589827 TAL589827 SQP589827 SGT589827 RWX589827 RNB589827 RDF589827 QTJ589827 QJN589827 PZR589827 PPV589827 PFZ589827 OWD589827 OMH589827 OCL589827 NSP589827 NIT589827 MYX589827 MPB589827 MFF589827 LVJ589827 LLN589827 LBR589827 KRV589827 KHZ589827 JYD589827 JOH589827 JEL589827 IUP589827 IKT589827 IAX589827 HRB589827 HHF589827 GXJ589827 GNN589827 GDR589827 FTV589827 FJZ589827 FAD589827 EQH589827 EGL589827 DWP589827 DMT589827 DCX589827 CTB589827 CJF589827 BZJ589827 BPN589827 BFR589827 AVV589827 ALZ589827 ACD589827 SH589827 IL589827 WUX524291 WLB524291 WBF524291 VRJ524291 VHN524291 UXR524291 UNV524291 UDZ524291 TUD524291 TKH524291 TAL524291 SQP524291 SGT524291 RWX524291 RNB524291 RDF524291 QTJ524291 QJN524291 PZR524291 PPV524291 PFZ524291 OWD524291 OMH524291 OCL524291 NSP524291 NIT524291 MYX524291 MPB524291 MFF524291 LVJ524291 LLN524291 LBR524291 KRV524291 KHZ524291 JYD524291 JOH524291 JEL524291 IUP524291 IKT524291 IAX524291 HRB524291 HHF524291 GXJ524291 GNN524291 GDR524291 FTV524291 FJZ524291 FAD524291 EQH524291 EGL524291 DWP524291 DMT524291 DCX524291 CTB524291 CJF524291 BZJ524291 BPN524291 BFR524291 AVV524291 ALZ524291 ACD524291 SH524291 IL524291 WUX458755 WLB458755 WBF458755 VRJ458755 VHN458755 UXR458755 UNV458755 UDZ458755 TUD458755 TKH458755 TAL458755 SQP458755 SGT458755 RWX458755 RNB458755 RDF458755 QTJ458755 QJN458755 PZR458755 PPV458755 PFZ458755 OWD458755 OMH458755 OCL458755 NSP458755 NIT458755 MYX458755 MPB458755 MFF458755 LVJ458755 LLN458755 LBR458755 KRV458755 KHZ458755 JYD458755 JOH458755 JEL458755 IUP458755 IKT458755 IAX458755 HRB458755 HHF458755 GXJ458755 GNN458755 GDR458755 FTV458755 FJZ458755 FAD458755 EQH458755 EGL458755 DWP458755 DMT458755 DCX458755 CTB458755 CJF458755 BZJ458755 BPN458755 BFR458755 AVV458755 ALZ458755 ACD458755 SH458755 IL458755 WUX393219 WLB393219 WBF393219 VRJ393219 VHN393219 UXR393219 UNV393219 UDZ393219 TUD393219 TKH393219 TAL393219 SQP393219 SGT393219 RWX393219 RNB393219 RDF393219 QTJ393219 QJN393219 PZR393219 PPV393219 PFZ393219 OWD393219 OMH393219 OCL393219 NSP393219 NIT393219 MYX393219 MPB393219 MFF393219 LVJ393219 LLN393219 LBR393219 KRV393219 KHZ393219 JYD393219 JOH393219 JEL393219 IUP393219 IKT393219 IAX393219 HRB393219 HHF393219 GXJ393219 GNN393219 GDR393219 FTV393219 FJZ393219 FAD393219 EQH393219 EGL393219 DWP393219 DMT393219 DCX393219 CTB393219 CJF393219 BZJ393219 BPN393219 BFR393219 AVV393219 ALZ393219 ACD393219 SH393219 IL393219 WUX327683 WLB327683 WBF327683 VRJ327683 VHN327683 UXR327683 UNV327683 UDZ327683 TUD327683 TKH327683 TAL327683 SQP327683 SGT327683 RWX327683 RNB327683 RDF327683 QTJ327683 QJN327683 PZR327683 PPV327683 PFZ327683 OWD327683 OMH327683 OCL327683 NSP327683 NIT327683 MYX327683 MPB327683 MFF327683 LVJ327683 LLN327683 LBR327683 KRV327683 KHZ327683 JYD327683 JOH327683 JEL327683 IUP327683 IKT327683 IAX327683 HRB327683 HHF327683 GXJ327683 GNN327683 GDR327683 FTV327683 FJZ327683 FAD327683 EQH327683 EGL327683 DWP327683 DMT327683 DCX327683 CTB327683 CJF327683 BZJ327683 BPN327683 BFR327683 AVV327683 ALZ327683 ACD327683 SH327683 IL327683 WUX262147 WLB262147 WBF262147 VRJ262147 VHN262147 UXR262147 UNV262147 UDZ262147 TUD262147 TKH262147 TAL262147 SQP262147 SGT262147 RWX262147 RNB262147 RDF262147 QTJ262147 QJN262147 PZR262147 PPV262147 PFZ262147 OWD262147 OMH262147 OCL262147 NSP262147 NIT262147 MYX262147 MPB262147 MFF262147 LVJ262147 LLN262147 LBR262147 KRV262147 KHZ262147 JYD262147 JOH262147 JEL262147 IUP262147 IKT262147 IAX262147 HRB262147 HHF262147 GXJ262147 GNN262147 GDR262147 FTV262147 FJZ262147 FAD262147 EQH262147 EGL262147 DWP262147 DMT262147 DCX262147 CTB262147 CJF262147 BZJ262147 BPN262147 BFR262147 AVV262147 ALZ262147 ACD262147 SH262147 IL262147 WUX196611 WLB196611 WBF196611 VRJ196611 VHN196611 UXR196611 UNV196611 UDZ196611 TUD196611 TKH196611 TAL196611 SQP196611 SGT196611 RWX196611 RNB196611 RDF196611 QTJ196611 QJN196611 PZR196611 PPV196611 PFZ196611 OWD196611 OMH196611 OCL196611 NSP196611 NIT196611 MYX196611 MPB196611 MFF196611 LVJ196611 LLN196611 LBR196611 KRV196611 KHZ196611 JYD196611 JOH196611 JEL196611 IUP196611 IKT196611 IAX196611 HRB196611 HHF196611 GXJ196611 GNN196611 GDR196611 FTV196611 FJZ196611 FAD196611 EQH196611 EGL196611 DWP196611 DMT196611 DCX196611 CTB196611 CJF196611 BZJ196611 BPN196611 BFR196611 AVV196611 ALZ196611 ACD196611 SH196611 IL196611 WUX131075 WLB131075 WBF131075 VRJ131075 VHN131075 UXR131075 UNV131075 UDZ131075 TUD131075 TKH131075 TAL131075 SQP131075 SGT131075 RWX131075 RNB131075 RDF131075 QTJ131075 QJN131075 PZR131075 PPV131075 PFZ131075 OWD131075 OMH131075 OCL131075 NSP131075 NIT131075 MYX131075 MPB131075 MFF131075 LVJ131075 LLN131075 LBR131075 KRV131075 KHZ131075 JYD131075 JOH131075 JEL131075 IUP131075 IKT131075 IAX131075 HRB131075 HHF131075 GXJ131075 GNN131075 GDR131075 FTV131075 FJZ131075 FAD131075 EQH131075 EGL131075 DWP131075 DMT131075 DCX131075 CTB131075 CJF131075 BZJ131075 BPN131075 BFR131075 AVV131075 ALZ131075 ACD131075 SH131075 IL131075 WUX65539 WLB65539 WBF65539 VRJ65539 VHN65539 UXR65539 UNV65539 UDZ65539 TUD65539 TKH65539 TAL65539 SQP65539 SGT65539 RWX65539 RNB65539 RDF65539 QTJ65539 QJN65539 PZR65539 PPV65539 PFZ65539 OWD65539 OMH65539 OCL65539 NSP65539 NIT65539 MYX65539 MPB65539 MFF65539 LVJ65539 LLN65539 LBR65539 KRV65539 KHZ65539 JYD65539 JOH65539 JEL65539 IUP65539 IKT65539 IAX65539 HRB65539 HHF65539 GXJ65539 GNN65539 GDR65539 FTV65539 FJZ65539 FAD65539 EQH65539 EGL65539 DWP65539 DMT65539 DCX65539 CTB65539 CJF65539 BZJ65539 BPN65539 BFR65539 AVV65539 ALZ65539 ACD65539 SH65539 IL65539 WUX983044:WUY983081 WLB983044:WLC983081 WBF983044:WBG983081 VRJ983044:VRK983081 VHN983044:VHO983081 UXR983044:UXS983081 UNV983044:UNW983081 UDZ983044:UEA983081 TUD983044:TUE983081 TKH983044:TKI983081 TAL983044:TAM983081 SQP983044:SQQ983081 SGT983044:SGU983081 RWX983044:RWY983081 RNB983044:RNC983081 RDF983044:RDG983081 QTJ983044:QTK983081 QJN983044:QJO983081 PZR983044:PZS983081 PPV983044:PPW983081 PFZ983044:PGA983081 OWD983044:OWE983081 OMH983044:OMI983081 OCL983044:OCM983081 NSP983044:NSQ983081 NIT983044:NIU983081 MYX983044:MYY983081 MPB983044:MPC983081 MFF983044:MFG983081 LVJ983044:LVK983081 LLN983044:LLO983081 LBR983044:LBS983081 KRV983044:KRW983081 KHZ983044:KIA983081 JYD983044:JYE983081 JOH983044:JOI983081 JEL983044:JEM983081 IUP983044:IUQ983081 IKT983044:IKU983081 IAX983044:IAY983081 HRB983044:HRC983081 HHF983044:HHG983081 GXJ983044:GXK983081 GNN983044:GNO983081 GDR983044:GDS983081 FTV983044:FTW983081 FJZ983044:FKA983081 FAD983044:FAE983081 EQH983044:EQI983081 EGL983044:EGM983081 DWP983044:DWQ983081 DMT983044:DMU983081 DCX983044:DCY983081 CTB983044:CTC983081 CJF983044:CJG983081 BZJ983044:BZK983081 BPN983044:BPO983081 BFR983044:BFS983081 AVV983044:AVW983081 ALZ983044:AMA983081 ACD983044:ACE983081 SH983044:SI983081 IL983044:IM983081 WUX917508:WUY917545 WLB917508:WLC917545 WBF917508:WBG917545 VRJ917508:VRK917545 VHN917508:VHO917545 UXR917508:UXS917545 UNV917508:UNW917545 UDZ917508:UEA917545 TUD917508:TUE917545 TKH917508:TKI917545 TAL917508:TAM917545 SQP917508:SQQ917545 SGT917508:SGU917545 RWX917508:RWY917545 RNB917508:RNC917545 RDF917508:RDG917545 QTJ917508:QTK917545 QJN917508:QJO917545 PZR917508:PZS917545 PPV917508:PPW917545 PFZ917508:PGA917545 OWD917508:OWE917545 OMH917508:OMI917545 OCL917508:OCM917545 NSP917508:NSQ917545 NIT917508:NIU917545 MYX917508:MYY917545 MPB917508:MPC917545 MFF917508:MFG917545 LVJ917508:LVK917545 LLN917508:LLO917545 LBR917508:LBS917545 KRV917508:KRW917545 KHZ917508:KIA917545 JYD917508:JYE917545 JOH917508:JOI917545 JEL917508:JEM917545 IUP917508:IUQ917545 IKT917508:IKU917545 IAX917508:IAY917545 HRB917508:HRC917545 HHF917508:HHG917545 GXJ917508:GXK917545 GNN917508:GNO917545 GDR917508:GDS917545 FTV917508:FTW917545 FJZ917508:FKA917545 FAD917508:FAE917545 EQH917508:EQI917545 EGL917508:EGM917545 DWP917508:DWQ917545 DMT917508:DMU917545 DCX917508:DCY917545 CTB917508:CTC917545 CJF917508:CJG917545 BZJ917508:BZK917545 BPN917508:BPO917545 BFR917508:BFS917545 AVV917508:AVW917545 ALZ917508:AMA917545 ACD917508:ACE917545 SH917508:SI917545 IL917508:IM917545 WUX851972:WUY852009 WLB851972:WLC852009 WBF851972:WBG852009 VRJ851972:VRK852009 VHN851972:VHO852009 UXR851972:UXS852009 UNV851972:UNW852009 UDZ851972:UEA852009 TUD851972:TUE852009 TKH851972:TKI852009 TAL851972:TAM852009 SQP851972:SQQ852009 SGT851972:SGU852009 RWX851972:RWY852009 RNB851972:RNC852009 RDF851972:RDG852009 QTJ851972:QTK852009 QJN851972:QJO852009 PZR851972:PZS852009 PPV851972:PPW852009 PFZ851972:PGA852009 OWD851972:OWE852009 OMH851972:OMI852009 OCL851972:OCM852009 NSP851972:NSQ852009 NIT851972:NIU852009 MYX851972:MYY852009 MPB851972:MPC852009 MFF851972:MFG852009 LVJ851972:LVK852009 LLN851972:LLO852009 LBR851972:LBS852009 KRV851972:KRW852009 KHZ851972:KIA852009 JYD851972:JYE852009 JOH851972:JOI852009 JEL851972:JEM852009 IUP851972:IUQ852009 IKT851972:IKU852009 IAX851972:IAY852009 HRB851972:HRC852009 HHF851972:HHG852009 GXJ851972:GXK852009 GNN851972:GNO852009 GDR851972:GDS852009 FTV851972:FTW852009 FJZ851972:FKA852009 FAD851972:FAE852009 EQH851972:EQI852009 EGL851972:EGM852009 DWP851972:DWQ852009 DMT851972:DMU852009 DCX851972:DCY852009 CTB851972:CTC852009 CJF851972:CJG852009 BZJ851972:BZK852009 BPN851972:BPO852009 BFR851972:BFS852009 AVV851972:AVW852009 ALZ851972:AMA852009 ACD851972:ACE852009 SH851972:SI852009 IL851972:IM852009 WUX786436:WUY786473 WLB786436:WLC786473 WBF786436:WBG786473 VRJ786436:VRK786473 VHN786436:VHO786473 UXR786436:UXS786473 UNV786436:UNW786473 UDZ786436:UEA786473 TUD786436:TUE786473 TKH786436:TKI786473 TAL786436:TAM786473 SQP786436:SQQ786473 SGT786436:SGU786473 RWX786436:RWY786473 RNB786436:RNC786473 RDF786436:RDG786473 QTJ786436:QTK786473 QJN786436:QJO786473 PZR786436:PZS786473 PPV786436:PPW786473 PFZ786436:PGA786473 OWD786436:OWE786473 OMH786436:OMI786473 OCL786436:OCM786473 NSP786436:NSQ786473 NIT786436:NIU786473 MYX786436:MYY786473 MPB786436:MPC786473 MFF786436:MFG786473 LVJ786436:LVK786473 LLN786436:LLO786473 LBR786436:LBS786473 KRV786436:KRW786473 KHZ786436:KIA786473 JYD786436:JYE786473 JOH786436:JOI786473 JEL786436:JEM786473 IUP786436:IUQ786473 IKT786436:IKU786473 IAX786436:IAY786473 HRB786436:HRC786473 HHF786436:HHG786473 GXJ786436:GXK786473 GNN786436:GNO786473 GDR786436:GDS786473 FTV786436:FTW786473 FJZ786436:FKA786473 FAD786436:FAE786473 EQH786436:EQI786473 EGL786436:EGM786473 DWP786436:DWQ786473 DMT786436:DMU786473 DCX786436:DCY786473 CTB786436:CTC786473 CJF786436:CJG786473 BZJ786436:BZK786473 BPN786436:BPO786473 BFR786436:BFS786473 AVV786436:AVW786473 ALZ786436:AMA786473 ACD786436:ACE786473 SH786436:SI786473 IL786436:IM786473 WUX720900:WUY720937 WLB720900:WLC720937 WBF720900:WBG720937 VRJ720900:VRK720937 VHN720900:VHO720937 UXR720900:UXS720937 UNV720900:UNW720937 UDZ720900:UEA720937 TUD720900:TUE720937 TKH720900:TKI720937 TAL720900:TAM720937 SQP720900:SQQ720937 SGT720900:SGU720937 RWX720900:RWY720937 RNB720900:RNC720937 RDF720900:RDG720937 QTJ720900:QTK720937 QJN720900:QJO720937 PZR720900:PZS720937 PPV720900:PPW720937 PFZ720900:PGA720937 OWD720900:OWE720937 OMH720900:OMI720937 OCL720900:OCM720937 NSP720900:NSQ720937 NIT720900:NIU720937 MYX720900:MYY720937 MPB720900:MPC720937 MFF720900:MFG720937 LVJ720900:LVK720937 LLN720900:LLO720937 LBR720900:LBS720937 KRV720900:KRW720937 KHZ720900:KIA720937 JYD720900:JYE720937 JOH720900:JOI720937 JEL720900:JEM720937 IUP720900:IUQ720937 IKT720900:IKU720937 IAX720900:IAY720937 HRB720900:HRC720937 HHF720900:HHG720937 GXJ720900:GXK720937 GNN720900:GNO720937 GDR720900:GDS720937 FTV720900:FTW720937 FJZ720900:FKA720937 FAD720900:FAE720937 EQH720900:EQI720937 EGL720900:EGM720937 DWP720900:DWQ720937 DMT720900:DMU720937 DCX720900:DCY720937 CTB720900:CTC720937 CJF720900:CJG720937 BZJ720900:BZK720937 BPN720900:BPO720937 BFR720900:BFS720937 AVV720900:AVW720937 ALZ720900:AMA720937 ACD720900:ACE720937 SH720900:SI720937 IL720900:IM720937 WUX655364:WUY655401 WLB655364:WLC655401 WBF655364:WBG655401 VRJ655364:VRK655401 VHN655364:VHO655401 UXR655364:UXS655401 UNV655364:UNW655401 UDZ655364:UEA655401 TUD655364:TUE655401 TKH655364:TKI655401 TAL655364:TAM655401 SQP655364:SQQ655401 SGT655364:SGU655401 RWX655364:RWY655401 RNB655364:RNC655401 RDF655364:RDG655401 QTJ655364:QTK655401 QJN655364:QJO655401 PZR655364:PZS655401 PPV655364:PPW655401 PFZ655364:PGA655401 OWD655364:OWE655401 OMH655364:OMI655401 OCL655364:OCM655401 NSP655364:NSQ655401 NIT655364:NIU655401 MYX655364:MYY655401 MPB655364:MPC655401 MFF655364:MFG655401 LVJ655364:LVK655401 LLN655364:LLO655401 LBR655364:LBS655401 KRV655364:KRW655401 KHZ655364:KIA655401 JYD655364:JYE655401 JOH655364:JOI655401 JEL655364:JEM655401 IUP655364:IUQ655401 IKT655364:IKU655401 IAX655364:IAY655401 HRB655364:HRC655401 HHF655364:HHG655401 GXJ655364:GXK655401 GNN655364:GNO655401 GDR655364:GDS655401 FTV655364:FTW655401 FJZ655364:FKA655401 FAD655364:FAE655401 EQH655364:EQI655401 EGL655364:EGM655401 DWP655364:DWQ655401 DMT655364:DMU655401 DCX655364:DCY655401 CTB655364:CTC655401 CJF655364:CJG655401 BZJ655364:BZK655401 BPN655364:BPO655401 BFR655364:BFS655401 AVV655364:AVW655401 ALZ655364:AMA655401 ACD655364:ACE655401 SH655364:SI655401 IL655364:IM655401 WUX589828:WUY589865 WLB589828:WLC589865 WBF589828:WBG589865 VRJ589828:VRK589865 VHN589828:VHO589865 UXR589828:UXS589865 UNV589828:UNW589865 UDZ589828:UEA589865 TUD589828:TUE589865 TKH589828:TKI589865 TAL589828:TAM589865 SQP589828:SQQ589865 SGT589828:SGU589865 RWX589828:RWY589865 RNB589828:RNC589865 RDF589828:RDG589865 QTJ589828:QTK589865 QJN589828:QJO589865 PZR589828:PZS589865 PPV589828:PPW589865 PFZ589828:PGA589865 OWD589828:OWE589865 OMH589828:OMI589865 OCL589828:OCM589865 NSP589828:NSQ589865 NIT589828:NIU589865 MYX589828:MYY589865 MPB589828:MPC589865 MFF589828:MFG589865 LVJ589828:LVK589865 LLN589828:LLO589865 LBR589828:LBS589865 KRV589828:KRW589865 KHZ589828:KIA589865 JYD589828:JYE589865 JOH589828:JOI589865 JEL589828:JEM589865 IUP589828:IUQ589865 IKT589828:IKU589865 IAX589828:IAY589865 HRB589828:HRC589865 HHF589828:HHG589865 GXJ589828:GXK589865 GNN589828:GNO589865 GDR589828:GDS589865 FTV589828:FTW589865 FJZ589828:FKA589865 FAD589828:FAE589865 EQH589828:EQI589865 EGL589828:EGM589865 DWP589828:DWQ589865 DMT589828:DMU589865 DCX589828:DCY589865 CTB589828:CTC589865 CJF589828:CJG589865 BZJ589828:BZK589865 BPN589828:BPO589865 BFR589828:BFS589865 AVV589828:AVW589865 ALZ589828:AMA589865 ACD589828:ACE589865 SH589828:SI589865 IL589828:IM589865 WUX524292:WUY524329 WLB524292:WLC524329 WBF524292:WBG524329 VRJ524292:VRK524329 VHN524292:VHO524329 UXR524292:UXS524329 UNV524292:UNW524329 UDZ524292:UEA524329 TUD524292:TUE524329 TKH524292:TKI524329 TAL524292:TAM524329 SQP524292:SQQ524329 SGT524292:SGU524329 RWX524292:RWY524329 RNB524292:RNC524329 RDF524292:RDG524329 QTJ524292:QTK524329 QJN524292:QJO524329 PZR524292:PZS524329 PPV524292:PPW524329 PFZ524292:PGA524329 OWD524292:OWE524329 OMH524292:OMI524329 OCL524292:OCM524329 NSP524292:NSQ524329 NIT524292:NIU524329 MYX524292:MYY524329 MPB524292:MPC524329 MFF524292:MFG524329 LVJ524292:LVK524329 LLN524292:LLO524329 LBR524292:LBS524329 KRV524292:KRW524329 KHZ524292:KIA524329 JYD524292:JYE524329 JOH524292:JOI524329 JEL524292:JEM524329 IUP524292:IUQ524329 IKT524292:IKU524329 IAX524292:IAY524329 HRB524292:HRC524329 HHF524292:HHG524329 GXJ524292:GXK524329 GNN524292:GNO524329 GDR524292:GDS524329 FTV524292:FTW524329 FJZ524292:FKA524329 FAD524292:FAE524329 EQH524292:EQI524329 EGL524292:EGM524329 DWP524292:DWQ524329 DMT524292:DMU524329 DCX524292:DCY524329 CTB524292:CTC524329 CJF524292:CJG524329 BZJ524292:BZK524329 BPN524292:BPO524329 BFR524292:BFS524329 AVV524292:AVW524329 ALZ524292:AMA524329 ACD524292:ACE524329 SH524292:SI524329 IL524292:IM524329 WUX458756:WUY458793 WLB458756:WLC458793 WBF458756:WBG458793 VRJ458756:VRK458793 VHN458756:VHO458793 UXR458756:UXS458793 UNV458756:UNW458793 UDZ458756:UEA458793 TUD458756:TUE458793 TKH458756:TKI458793 TAL458756:TAM458793 SQP458756:SQQ458793 SGT458756:SGU458793 RWX458756:RWY458793 RNB458756:RNC458793 RDF458756:RDG458793 QTJ458756:QTK458793 QJN458756:QJO458793 PZR458756:PZS458793 PPV458756:PPW458793 PFZ458756:PGA458793 OWD458756:OWE458793 OMH458756:OMI458793 OCL458756:OCM458793 NSP458756:NSQ458793 NIT458756:NIU458793 MYX458756:MYY458793 MPB458756:MPC458793 MFF458756:MFG458793 LVJ458756:LVK458793 LLN458756:LLO458793 LBR458756:LBS458793 KRV458756:KRW458793 KHZ458756:KIA458793 JYD458756:JYE458793 JOH458756:JOI458793 JEL458756:JEM458793 IUP458756:IUQ458793 IKT458756:IKU458793 IAX458756:IAY458793 HRB458756:HRC458793 HHF458756:HHG458793 GXJ458756:GXK458793 GNN458756:GNO458793 GDR458756:GDS458793 FTV458756:FTW458793 FJZ458756:FKA458793 FAD458756:FAE458793 EQH458756:EQI458793 EGL458756:EGM458793 DWP458756:DWQ458793 DMT458756:DMU458793 DCX458756:DCY458793 CTB458756:CTC458793 CJF458756:CJG458793 BZJ458756:BZK458793 BPN458756:BPO458793 BFR458756:BFS458793 AVV458756:AVW458793 ALZ458756:AMA458793 ACD458756:ACE458793 SH458756:SI458793 IL458756:IM458793 WUX393220:WUY393257 WLB393220:WLC393257 WBF393220:WBG393257 VRJ393220:VRK393257 VHN393220:VHO393257 UXR393220:UXS393257 UNV393220:UNW393257 UDZ393220:UEA393257 TUD393220:TUE393257 TKH393220:TKI393257 TAL393220:TAM393257 SQP393220:SQQ393257 SGT393220:SGU393257 RWX393220:RWY393257 RNB393220:RNC393257 RDF393220:RDG393257 QTJ393220:QTK393257 QJN393220:QJO393257 PZR393220:PZS393257 PPV393220:PPW393257 PFZ393220:PGA393257 OWD393220:OWE393257 OMH393220:OMI393257 OCL393220:OCM393257 NSP393220:NSQ393257 NIT393220:NIU393257 MYX393220:MYY393257 MPB393220:MPC393257 MFF393220:MFG393257 LVJ393220:LVK393257 LLN393220:LLO393257 LBR393220:LBS393257 KRV393220:KRW393257 KHZ393220:KIA393257 JYD393220:JYE393257 JOH393220:JOI393257 JEL393220:JEM393257 IUP393220:IUQ393257 IKT393220:IKU393257 IAX393220:IAY393257 HRB393220:HRC393257 HHF393220:HHG393257 GXJ393220:GXK393257 GNN393220:GNO393257 GDR393220:GDS393257 FTV393220:FTW393257 FJZ393220:FKA393257 FAD393220:FAE393257 EQH393220:EQI393257 EGL393220:EGM393257 DWP393220:DWQ393257 DMT393220:DMU393257 DCX393220:DCY393257 CTB393220:CTC393257 CJF393220:CJG393257 BZJ393220:BZK393257 BPN393220:BPO393257 BFR393220:BFS393257 AVV393220:AVW393257 ALZ393220:AMA393257 ACD393220:ACE393257 SH393220:SI393257 IL393220:IM393257 WUX327684:WUY327721 WLB327684:WLC327721 WBF327684:WBG327721 VRJ327684:VRK327721 VHN327684:VHO327721 UXR327684:UXS327721 UNV327684:UNW327721 UDZ327684:UEA327721 TUD327684:TUE327721 TKH327684:TKI327721 TAL327684:TAM327721 SQP327684:SQQ327721 SGT327684:SGU327721 RWX327684:RWY327721 RNB327684:RNC327721 RDF327684:RDG327721 QTJ327684:QTK327721 QJN327684:QJO327721 PZR327684:PZS327721 PPV327684:PPW327721 PFZ327684:PGA327721 OWD327684:OWE327721 OMH327684:OMI327721 OCL327684:OCM327721 NSP327684:NSQ327721 NIT327684:NIU327721 MYX327684:MYY327721 MPB327684:MPC327721 MFF327684:MFG327721 LVJ327684:LVK327721 LLN327684:LLO327721 LBR327684:LBS327721 KRV327684:KRW327721 KHZ327684:KIA327721 JYD327684:JYE327721 JOH327684:JOI327721 JEL327684:JEM327721 IUP327684:IUQ327721 IKT327684:IKU327721 IAX327684:IAY327721 HRB327684:HRC327721 HHF327684:HHG327721 GXJ327684:GXK327721 GNN327684:GNO327721 GDR327684:GDS327721 FTV327684:FTW327721 FJZ327684:FKA327721 FAD327684:FAE327721 EQH327684:EQI327721 EGL327684:EGM327721 DWP327684:DWQ327721 DMT327684:DMU327721 DCX327684:DCY327721 CTB327684:CTC327721 CJF327684:CJG327721 BZJ327684:BZK327721 BPN327684:BPO327721 BFR327684:BFS327721 AVV327684:AVW327721 ALZ327684:AMA327721 ACD327684:ACE327721 SH327684:SI327721 IL327684:IM327721 WUX262148:WUY262185 WLB262148:WLC262185 WBF262148:WBG262185 VRJ262148:VRK262185 VHN262148:VHO262185 UXR262148:UXS262185 UNV262148:UNW262185 UDZ262148:UEA262185 TUD262148:TUE262185 TKH262148:TKI262185 TAL262148:TAM262185 SQP262148:SQQ262185 SGT262148:SGU262185 RWX262148:RWY262185 RNB262148:RNC262185 RDF262148:RDG262185 QTJ262148:QTK262185 QJN262148:QJO262185 PZR262148:PZS262185 PPV262148:PPW262185 PFZ262148:PGA262185 OWD262148:OWE262185 OMH262148:OMI262185 OCL262148:OCM262185 NSP262148:NSQ262185 NIT262148:NIU262185 MYX262148:MYY262185 MPB262148:MPC262185 MFF262148:MFG262185 LVJ262148:LVK262185 LLN262148:LLO262185 LBR262148:LBS262185 KRV262148:KRW262185 KHZ262148:KIA262185 JYD262148:JYE262185 JOH262148:JOI262185 JEL262148:JEM262185 IUP262148:IUQ262185 IKT262148:IKU262185 IAX262148:IAY262185 HRB262148:HRC262185 HHF262148:HHG262185 GXJ262148:GXK262185 GNN262148:GNO262185 GDR262148:GDS262185 FTV262148:FTW262185 FJZ262148:FKA262185 FAD262148:FAE262185 EQH262148:EQI262185 EGL262148:EGM262185 DWP262148:DWQ262185 DMT262148:DMU262185 DCX262148:DCY262185 CTB262148:CTC262185 CJF262148:CJG262185 BZJ262148:BZK262185 BPN262148:BPO262185 BFR262148:BFS262185 AVV262148:AVW262185 ALZ262148:AMA262185 ACD262148:ACE262185 SH262148:SI262185 IL262148:IM262185 WUX196612:WUY196649 WLB196612:WLC196649 WBF196612:WBG196649 VRJ196612:VRK196649 VHN196612:VHO196649 UXR196612:UXS196649 UNV196612:UNW196649 UDZ196612:UEA196649 TUD196612:TUE196649 TKH196612:TKI196649 TAL196612:TAM196649 SQP196612:SQQ196649 SGT196612:SGU196649 RWX196612:RWY196649 RNB196612:RNC196649 RDF196612:RDG196649 QTJ196612:QTK196649 QJN196612:QJO196649 PZR196612:PZS196649 PPV196612:PPW196649 PFZ196612:PGA196649 OWD196612:OWE196649 OMH196612:OMI196649 OCL196612:OCM196649 NSP196612:NSQ196649 NIT196612:NIU196649 MYX196612:MYY196649 MPB196612:MPC196649 MFF196612:MFG196649 LVJ196612:LVK196649 LLN196612:LLO196649 LBR196612:LBS196649 KRV196612:KRW196649 KHZ196612:KIA196649 JYD196612:JYE196649 JOH196612:JOI196649 JEL196612:JEM196649 IUP196612:IUQ196649 IKT196612:IKU196649 IAX196612:IAY196649 HRB196612:HRC196649 HHF196612:HHG196649 GXJ196612:GXK196649 GNN196612:GNO196649 GDR196612:GDS196649 FTV196612:FTW196649 FJZ196612:FKA196649 FAD196612:FAE196649 EQH196612:EQI196649 EGL196612:EGM196649 DWP196612:DWQ196649 DMT196612:DMU196649 DCX196612:DCY196649 CTB196612:CTC196649 CJF196612:CJG196649 BZJ196612:BZK196649 BPN196612:BPO196649 BFR196612:BFS196649 AVV196612:AVW196649 ALZ196612:AMA196649 ACD196612:ACE196649 SH196612:SI196649 IL196612:IM196649 WUX131076:WUY131113 WLB131076:WLC131113 WBF131076:WBG131113 VRJ131076:VRK131113 VHN131076:VHO131113 UXR131076:UXS131113 UNV131076:UNW131113 UDZ131076:UEA131113 TUD131076:TUE131113 TKH131076:TKI131113 TAL131076:TAM131113 SQP131076:SQQ131113 SGT131076:SGU131113 RWX131076:RWY131113 RNB131076:RNC131113 RDF131076:RDG131113 QTJ131076:QTK131113 QJN131076:QJO131113 PZR131076:PZS131113 PPV131076:PPW131113 PFZ131076:PGA131113 OWD131076:OWE131113 OMH131076:OMI131113 OCL131076:OCM131113 NSP131076:NSQ131113 NIT131076:NIU131113 MYX131076:MYY131113 MPB131076:MPC131113 MFF131076:MFG131113 LVJ131076:LVK131113 LLN131076:LLO131113 LBR131076:LBS131113 KRV131076:KRW131113 KHZ131076:KIA131113 JYD131076:JYE131113 JOH131076:JOI131113 JEL131076:JEM131113 IUP131076:IUQ131113 IKT131076:IKU131113 IAX131076:IAY131113 HRB131076:HRC131113 HHF131076:HHG131113 GXJ131076:GXK131113 GNN131076:GNO131113 GDR131076:GDS131113 FTV131076:FTW131113 FJZ131076:FKA131113 FAD131076:FAE131113 EQH131076:EQI131113 EGL131076:EGM131113 DWP131076:DWQ131113 DMT131076:DMU131113 DCX131076:DCY131113 CTB131076:CTC131113 CJF131076:CJG131113 BZJ131076:BZK131113 BPN131076:BPO131113 BFR131076:BFS131113 AVV131076:AVW131113 ALZ131076:AMA131113 ACD131076:ACE131113 SH131076:SI131113 IL131076:IM131113 WUX65540:WUY65577 WLB65540:WLC65577 WBF65540:WBG65577 VRJ65540:VRK65577 VHN65540:VHO65577 UXR65540:UXS65577 UNV65540:UNW65577 UDZ65540:UEA65577 TUD65540:TUE65577 TKH65540:TKI65577 TAL65540:TAM65577 SQP65540:SQQ65577 SGT65540:SGU65577 RWX65540:RWY65577 RNB65540:RNC65577 RDF65540:RDG65577 QTJ65540:QTK65577 QJN65540:QJO65577 PZR65540:PZS65577 PPV65540:PPW65577 PFZ65540:PGA65577 OWD65540:OWE65577 OMH65540:OMI65577 OCL65540:OCM65577 NSP65540:NSQ65577 NIT65540:NIU65577 MYX65540:MYY65577 MPB65540:MPC65577 MFF65540:MFG65577 LVJ65540:LVK65577 LLN65540:LLO65577 LBR65540:LBS65577 KRV65540:KRW65577 KHZ65540:KIA65577 JYD65540:JYE65577 JOH65540:JOI65577 JEL65540:JEM65577 IUP65540:IUQ65577 IKT65540:IKU65577 IAX65540:IAY65577 HRB65540:HRC65577 HHF65540:HHG65577 GXJ65540:GXK65577 GNN65540:GNO65577 GDR65540:GDS65577 FTV65540:FTW65577 FJZ65540:FKA65577 FAD65540:FAE65577 EQH65540:EQI65577 EGL65540:EGM65577 DWP65540:DWQ65577 DMT65540:DMU65577 DCX65540:DCY65577 CTB65540:CTC65577 CJF65540:CJG65577 BZJ65540:BZK65577 BPN65540:BPO65577 BFR65540:BFS65577 AVV65540:AVW65577 ALZ65540:AMA65577 ACD65540:ACE65577 SH65540:SI65577 IL65540:IM65577 WUW983023:WUW983081 WLA983023:WLA983081 WBE983023:WBE983081 VRI983023:VRI983081 VHM983023:VHM983081 UXQ983023:UXQ983081 UNU983023:UNU983081 UDY983023:UDY983081 TUC983023:TUC983081 TKG983023:TKG983081 TAK983023:TAK983081 SQO983023:SQO983081 SGS983023:SGS983081 RWW983023:RWW983081 RNA983023:RNA983081 RDE983023:RDE983081 QTI983023:QTI983081 QJM983023:QJM983081 PZQ983023:PZQ983081 PPU983023:PPU983081 PFY983023:PFY983081 OWC983023:OWC983081 OMG983023:OMG983081 OCK983023:OCK983081 NSO983023:NSO983081 NIS983023:NIS983081 MYW983023:MYW983081 MPA983023:MPA983081 MFE983023:MFE983081 LVI983023:LVI983081 LLM983023:LLM983081 LBQ983023:LBQ983081 KRU983023:KRU983081 KHY983023:KHY983081 JYC983023:JYC983081 JOG983023:JOG983081 JEK983023:JEK983081 IUO983023:IUO983081 IKS983023:IKS983081 IAW983023:IAW983081 HRA983023:HRA983081 HHE983023:HHE983081 GXI983023:GXI983081 GNM983023:GNM983081 GDQ983023:GDQ983081 FTU983023:FTU983081 FJY983023:FJY983081 FAC983023:FAC983081 EQG983023:EQG983081 EGK983023:EGK983081 DWO983023:DWO983081 DMS983023:DMS983081 DCW983023:DCW983081 CTA983023:CTA983081 CJE983023:CJE983081 BZI983023:BZI983081 BPM983023:BPM983081 BFQ983023:BFQ983081 AVU983023:AVU983081 ALY983023:ALY983081 ACC983023:ACC983081 SG983023:SG983081 IK983023:IK983081 WUW917487:WUW917545 WLA917487:WLA917545 WBE917487:WBE917545 VRI917487:VRI917545 VHM917487:VHM917545 UXQ917487:UXQ917545 UNU917487:UNU917545 UDY917487:UDY917545 TUC917487:TUC917545 TKG917487:TKG917545 TAK917487:TAK917545 SQO917487:SQO917545 SGS917487:SGS917545 RWW917487:RWW917545 RNA917487:RNA917545 RDE917487:RDE917545 QTI917487:QTI917545 QJM917487:QJM917545 PZQ917487:PZQ917545 PPU917487:PPU917545 PFY917487:PFY917545 OWC917487:OWC917545 OMG917487:OMG917545 OCK917487:OCK917545 NSO917487:NSO917545 NIS917487:NIS917545 MYW917487:MYW917545 MPA917487:MPA917545 MFE917487:MFE917545 LVI917487:LVI917545 LLM917487:LLM917545 LBQ917487:LBQ917545 KRU917487:KRU917545 KHY917487:KHY917545 JYC917487:JYC917545 JOG917487:JOG917545 JEK917487:JEK917545 IUO917487:IUO917545 IKS917487:IKS917545 IAW917487:IAW917545 HRA917487:HRA917545 HHE917487:HHE917545 GXI917487:GXI917545 GNM917487:GNM917545 GDQ917487:GDQ917545 FTU917487:FTU917545 FJY917487:FJY917545 FAC917487:FAC917545 EQG917487:EQG917545 EGK917487:EGK917545 DWO917487:DWO917545 DMS917487:DMS917545 DCW917487:DCW917545 CTA917487:CTA917545 CJE917487:CJE917545 BZI917487:BZI917545 BPM917487:BPM917545 BFQ917487:BFQ917545 AVU917487:AVU917545 ALY917487:ALY917545 ACC917487:ACC917545 SG917487:SG917545 IK917487:IK917545 WUW851951:WUW852009 WLA851951:WLA852009 WBE851951:WBE852009 VRI851951:VRI852009 VHM851951:VHM852009 UXQ851951:UXQ852009 UNU851951:UNU852009 UDY851951:UDY852009 TUC851951:TUC852009 TKG851951:TKG852009 TAK851951:TAK852009 SQO851951:SQO852009 SGS851951:SGS852009 RWW851951:RWW852009 RNA851951:RNA852009 RDE851951:RDE852009 QTI851951:QTI852009 QJM851951:QJM852009 PZQ851951:PZQ852009 PPU851951:PPU852009 PFY851951:PFY852009 OWC851951:OWC852009 OMG851951:OMG852009 OCK851951:OCK852009 NSO851951:NSO852009 NIS851951:NIS852009 MYW851951:MYW852009 MPA851951:MPA852009 MFE851951:MFE852009 LVI851951:LVI852009 LLM851951:LLM852009 LBQ851951:LBQ852009 KRU851951:KRU852009 KHY851951:KHY852009 JYC851951:JYC852009 JOG851951:JOG852009 JEK851951:JEK852009 IUO851951:IUO852009 IKS851951:IKS852009 IAW851951:IAW852009 HRA851951:HRA852009 HHE851951:HHE852009 GXI851951:GXI852009 GNM851951:GNM852009 GDQ851951:GDQ852009 FTU851951:FTU852009 FJY851951:FJY852009 FAC851951:FAC852009 EQG851951:EQG852009 EGK851951:EGK852009 DWO851951:DWO852009 DMS851951:DMS852009 DCW851951:DCW852009 CTA851951:CTA852009 CJE851951:CJE852009 BZI851951:BZI852009 BPM851951:BPM852009 BFQ851951:BFQ852009 AVU851951:AVU852009 ALY851951:ALY852009 ACC851951:ACC852009 SG851951:SG852009 IK851951:IK852009 WUW786415:WUW786473 WLA786415:WLA786473 WBE786415:WBE786473 VRI786415:VRI786473 VHM786415:VHM786473 UXQ786415:UXQ786473 UNU786415:UNU786473 UDY786415:UDY786473 TUC786415:TUC786473 TKG786415:TKG786473 TAK786415:TAK786473 SQO786415:SQO786473 SGS786415:SGS786473 RWW786415:RWW786473 RNA786415:RNA786473 RDE786415:RDE786473 QTI786415:QTI786473 QJM786415:QJM786473 PZQ786415:PZQ786473 PPU786415:PPU786473 PFY786415:PFY786473 OWC786415:OWC786473 OMG786415:OMG786473 OCK786415:OCK786473 NSO786415:NSO786473 NIS786415:NIS786473 MYW786415:MYW786473 MPA786415:MPA786473 MFE786415:MFE786473 LVI786415:LVI786473 LLM786415:LLM786473 LBQ786415:LBQ786473 KRU786415:KRU786473 KHY786415:KHY786473 JYC786415:JYC786473 JOG786415:JOG786473 JEK786415:JEK786473 IUO786415:IUO786473 IKS786415:IKS786473 IAW786415:IAW786473 HRA786415:HRA786473 HHE786415:HHE786473 GXI786415:GXI786473 GNM786415:GNM786473 GDQ786415:GDQ786473 FTU786415:FTU786473 FJY786415:FJY786473 FAC786415:FAC786473 EQG786415:EQG786473 EGK786415:EGK786473 DWO786415:DWO786473 DMS786415:DMS786473 DCW786415:DCW786473 CTA786415:CTA786473 CJE786415:CJE786473 BZI786415:BZI786473 BPM786415:BPM786473 BFQ786415:BFQ786473 AVU786415:AVU786473 ALY786415:ALY786473 ACC786415:ACC786473 SG786415:SG786473 IK786415:IK786473 WUW720879:WUW720937 WLA720879:WLA720937 WBE720879:WBE720937 VRI720879:VRI720937 VHM720879:VHM720937 UXQ720879:UXQ720937 UNU720879:UNU720937 UDY720879:UDY720937 TUC720879:TUC720937 TKG720879:TKG720937 TAK720879:TAK720937 SQO720879:SQO720937 SGS720879:SGS720937 RWW720879:RWW720937 RNA720879:RNA720937 RDE720879:RDE720937 QTI720879:QTI720937 QJM720879:QJM720937 PZQ720879:PZQ720937 PPU720879:PPU720937 PFY720879:PFY720937 OWC720879:OWC720937 OMG720879:OMG720937 OCK720879:OCK720937 NSO720879:NSO720937 NIS720879:NIS720937 MYW720879:MYW720937 MPA720879:MPA720937 MFE720879:MFE720937 LVI720879:LVI720937 LLM720879:LLM720937 LBQ720879:LBQ720937 KRU720879:KRU720937 KHY720879:KHY720937 JYC720879:JYC720937 JOG720879:JOG720937 JEK720879:JEK720937 IUO720879:IUO720937 IKS720879:IKS720937 IAW720879:IAW720937 HRA720879:HRA720937 HHE720879:HHE720937 GXI720879:GXI720937 GNM720879:GNM720937 GDQ720879:GDQ720937 FTU720879:FTU720937 FJY720879:FJY720937 FAC720879:FAC720937 EQG720879:EQG720937 EGK720879:EGK720937 DWO720879:DWO720937 DMS720879:DMS720937 DCW720879:DCW720937 CTA720879:CTA720937 CJE720879:CJE720937 BZI720879:BZI720937 BPM720879:BPM720937 BFQ720879:BFQ720937 AVU720879:AVU720937 ALY720879:ALY720937 ACC720879:ACC720937 SG720879:SG720937 IK720879:IK720937 WUW655343:WUW655401 WLA655343:WLA655401 WBE655343:WBE655401 VRI655343:VRI655401 VHM655343:VHM655401 UXQ655343:UXQ655401 UNU655343:UNU655401 UDY655343:UDY655401 TUC655343:TUC655401 TKG655343:TKG655401 TAK655343:TAK655401 SQO655343:SQO655401 SGS655343:SGS655401 RWW655343:RWW655401 RNA655343:RNA655401 RDE655343:RDE655401 QTI655343:QTI655401 QJM655343:QJM655401 PZQ655343:PZQ655401 PPU655343:PPU655401 PFY655343:PFY655401 OWC655343:OWC655401 OMG655343:OMG655401 OCK655343:OCK655401 NSO655343:NSO655401 NIS655343:NIS655401 MYW655343:MYW655401 MPA655343:MPA655401 MFE655343:MFE655401 LVI655343:LVI655401 LLM655343:LLM655401 LBQ655343:LBQ655401 KRU655343:KRU655401 KHY655343:KHY655401 JYC655343:JYC655401 JOG655343:JOG655401 JEK655343:JEK655401 IUO655343:IUO655401 IKS655343:IKS655401 IAW655343:IAW655401 HRA655343:HRA655401 HHE655343:HHE655401 GXI655343:GXI655401 GNM655343:GNM655401 GDQ655343:GDQ655401 FTU655343:FTU655401 FJY655343:FJY655401 FAC655343:FAC655401 EQG655343:EQG655401 EGK655343:EGK655401 DWO655343:DWO655401 DMS655343:DMS655401 DCW655343:DCW655401 CTA655343:CTA655401 CJE655343:CJE655401 BZI655343:BZI655401 BPM655343:BPM655401 BFQ655343:BFQ655401 AVU655343:AVU655401 ALY655343:ALY655401 ACC655343:ACC655401 SG655343:SG655401 IK655343:IK655401 WUW589807:WUW589865 WLA589807:WLA589865 WBE589807:WBE589865 VRI589807:VRI589865 VHM589807:VHM589865 UXQ589807:UXQ589865 UNU589807:UNU589865 UDY589807:UDY589865 TUC589807:TUC589865 TKG589807:TKG589865 TAK589807:TAK589865 SQO589807:SQO589865 SGS589807:SGS589865 RWW589807:RWW589865 RNA589807:RNA589865 RDE589807:RDE589865 QTI589807:QTI589865 QJM589807:QJM589865 PZQ589807:PZQ589865 PPU589807:PPU589865 PFY589807:PFY589865 OWC589807:OWC589865 OMG589807:OMG589865 OCK589807:OCK589865 NSO589807:NSO589865 NIS589807:NIS589865 MYW589807:MYW589865 MPA589807:MPA589865 MFE589807:MFE589865 LVI589807:LVI589865 LLM589807:LLM589865 LBQ589807:LBQ589865 KRU589807:KRU589865 KHY589807:KHY589865 JYC589807:JYC589865 JOG589807:JOG589865 JEK589807:JEK589865 IUO589807:IUO589865 IKS589807:IKS589865 IAW589807:IAW589865 HRA589807:HRA589865 HHE589807:HHE589865 GXI589807:GXI589865 GNM589807:GNM589865 GDQ589807:GDQ589865 FTU589807:FTU589865 FJY589807:FJY589865 FAC589807:FAC589865 EQG589807:EQG589865 EGK589807:EGK589865 DWO589807:DWO589865 DMS589807:DMS589865 DCW589807:DCW589865 CTA589807:CTA589865 CJE589807:CJE589865 BZI589807:BZI589865 BPM589807:BPM589865 BFQ589807:BFQ589865 AVU589807:AVU589865 ALY589807:ALY589865 ACC589807:ACC589865 SG589807:SG589865 IK589807:IK589865 WUW524271:WUW524329 WLA524271:WLA524329 WBE524271:WBE524329 VRI524271:VRI524329 VHM524271:VHM524329 UXQ524271:UXQ524329 UNU524271:UNU524329 UDY524271:UDY524329 TUC524271:TUC524329 TKG524271:TKG524329 TAK524271:TAK524329 SQO524271:SQO524329 SGS524271:SGS524329 RWW524271:RWW524329 RNA524271:RNA524329 RDE524271:RDE524329 QTI524271:QTI524329 QJM524271:QJM524329 PZQ524271:PZQ524329 PPU524271:PPU524329 PFY524271:PFY524329 OWC524271:OWC524329 OMG524271:OMG524329 OCK524271:OCK524329 NSO524271:NSO524329 NIS524271:NIS524329 MYW524271:MYW524329 MPA524271:MPA524329 MFE524271:MFE524329 LVI524271:LVI524329 LLM524271:LLM524329 LBQ524271:LBQ524329 KRU524271:KRU524329 KHY524271:KHY524329 JYC524271:JYC524329 JOG524271:JOG524329 JEK524271:JEK524329 IUO524271:IUO524329 IKS524271:IKS524329 IAW524271:IAW524329 HRA524271:HRA524329 HHE524271:HHE524329 GXI524271:GXI524329 GNM524271:GNM524329 GDQ524271:GDQ524329 FTU524271:FTU524329 FJY524271:FJY524329 FAC524271:FAC524329 EQG524271:EQG524329 EGK524271:EGK524329 DWO524271:DWO524329 DMS524271:DMS524329 DCW524271:DCW524329 CTA524271:CTA524329 CJE524271:CJE524329 BZI524271:BZI524329 BPM524271:BPM524329 BFQ524271:BFQ524329 AVU524271:AVU524329 ALY524271:ALY524329 ACC524271:ACC524329 SG524271:SG524329 IK524271:IK524329 WUW458735:WUW458793 WLA458735:WLA458793 WBE458735:WBE458793 VRI458735:VRI458793 VHM458735:VHM458793 UXQ458735:UXQ458793 UNU458735:UNU458793 UDY458735:UDY458793 TUC458735:TUC458793 TKG458735:TKG458793 TAK458735:TAK458793 SQO458735:SQO458793 SGS458735:SGS458793 RWW458735:RWW458793 RNA458735:RNA458793 RDE458735:RDE458793 QTI458735:QTI458793 QJM458735:QJM458793 PZQ458735:PZQ458793 PPU458735:PPU458793 PFY458735:PFY458793 OWC458735:OWC458793 OMG458735:OMG458793 OCK458735:OCK458793 NSO458735:NSO458793 NIS458735:NIS458793 MYW458735:MYW458793 MPA458735:MPA458793 MFE458735:MFE458793 LVI458735:LVI458793 LLM458735:LLM458793 LBQ458735:LBQ458793 KRU458735:KRU458793 KHY458735:KHY458793 JYC458735:JYC458793 JOG458735:JOG458793 JEK458735:JEK458793 IUO458735:IUO458793 IKS458735:IKS458793 IAW458735:IAW458793 HRA458735:HRA458793 HHE458735:HHE458793 GXI458735:GXI458793 GNM458735:GNM458793 GDQ458735:GDQ458793 FTU458735:FTU458793 FJY458735:FJY458793 FAC458735:FAC458793 EQG458735:EQG458793 EGK458735:EGK458793 DWO458735:DWO458793 DMS458735:DMS458793 DCW458735:DCW458793 CTA458735:CTA458793 CJE458735:CJE458793 BZI458735:BZI458793 BPM458735:BPM458793 BFQ458735:BFQ458793 AVU458735:AVU458793 ALY458735:ALY458793 ACC458735:ACC458793 SG458735:SG458793 IK458735:IK458793 WUW393199:WUW393257 WLA393199:WLA393257 WBE393199:WBE393257 VRI393199:VRI393257 VHM393199:VHM393257 UXQ393199:UXQ393257 UNU393199:UNU393257 UDY393199:UDY393257 TUC393199:TUC393257 TKG393199:TKG393257 TAK393199:TAK393257 SQO393199:SQO393257 SGS393199:SGS393257 RWW393199:RWW393257 RNA393199:RNA393257 RDE393199:RDE393257 QTI393199:QTI393257 QJM393199:QJM393257 PZQ393199:PZQ393257 PPU393199:PPU393257 PFY393199:PFY393257 OWC393199:OWC393257 OMG393199:OMG393257 OCK393199:OCK393257 NSO393199:NSO393257 NIS393199:NIS393257 MYW393199:MYW393257 MPA393199:MPA393257 MFE393199:MFE393257 LVI393199:LVI393257 LLM393199:LLM393257 LBQ393199:LBQ393257 KRU393199:KRU393257 KHY393199:KHY393257 JYC393199:JYC393257 JOG393199:JOG393257 JEK393199:JEK393257 IUO393199:IUO393257 IKS393199:IKS393257 IAW393199:IAW393257 HRA393199:HRA393257 HHE393199:HHE393257 GXI393199:GXI393257 GNM393199:GNM393257 GDQ393199:GDQ393257 FTU393199:FTU393257 FJY393199:FJY393257 FAC393199:FAC393257 EQG393199:EQG393257 EGK393199:EGK393257 DWO393199:DWO393257 DMS393199:DMS393257 DCW393199:DCW393257 CTA393199:CTA393257 CJE393199:CJE393257 BZI393199:BZI393257 BPM393199:BPM393257 BFQ393199:BFQ393257 AVU393199:AVU393257 ALY393199:ALY393257 ACC393199:ACC393257 SG393199:SG393257 IK393199:IK393257 WUW327663:WUW327721 WLA327663:WLA327721 WBE327663:WBE327721 VRI327663:VRI327721 VHM327663:VHM327721 UXQ327663:UXQ327721 UNU327663:UNU327721 UDY327663:UDY327721 TUC327663:TUC327721 TKG327663:TKG327721 TAK327663:TAK327721 SQO327663:SQO327721 SGS327663:SGS327721 RWW327663:RWW327721 RNA327663:RNA327721 RDE327663:RDE327721 QTI327663:QTI327721 QJM327663:QJM327721 PZQ327663:PZQ327721 PPU327663:PPU327721 PFY327663:PFY327721 OWC327663:OWC327721 OMG327663:OMG327721 OCK327663:OCK327721 NSO327663:NSO327721 NIS327663:NIS327721 MYW327663:MYW327721 MPA327663:MPA327721 MFE327663:MFE327721 LVI327663:LVI327721 LLM327663:LLM327721 LBQ327663:LBQ327721 KRU327663:KRU327721 KHY327663:KHY327721 JYC327663:JYC327721 JOG327663:JOG327721 JEK327663:JEK327721 IUO327663:IUO327721 IKS327663:IKS327721 IAW327663:IAW327721 HRA327663:HRA327721 HHE327663:HHE327721 GXI327663:GXI327721 GNM327663:GNM327721 GDQ327663:GDQ327721 FTU327663:FTU327721 FJY327663:FJY327721 FAC327663:FAC327721 EQG327663:EQG327721 EGK327663:EGK327721 DWO327663:DWO327721 DMS327663:DMS327721 DCW327663:DCW327721 CTA327663:CTA327721 CJE327663:CJE327721 BZI327663:BZI327721 BPM327663:BPM327721 BFQ327663:BFQ327721 AVU327663:AVU327721 ALY327663:ALY327721 ACC327663:ACC327721 SG327663:SG327721 IK327663:IK327721 WUW262127:WUW262185 WLA262127:WLA262185 WBE262127:WBE262185 VRI262127:VRI262185 VHM262127:VHM262185 UXQ262127:UXQ262185 UNU262127:UNU262185 UDY262127:UDY262185 TUC262127:TUC262185 TKG262127:TKG262185 TAK262127:TAK262185 SQO262127:SQO262185 SGS262127:SGS262185 RWW262127:RWW262185 RNA262127:RNA262185 RDE262127:RDE262185 QTI262127:QTI262185 QJM262127:QJM262185 PZQ262127:PZQ262185 PPU262127:PPU262185 PFY262127:PFY262185 OWC262127:OWC262185 OMG262127:OMG262185 OCK262127:OCK262185 NSO262127:NSO262185 NIS262127:NIS262185 MYW262127:MYW262185 MPA262127:MPA262185 MFE262127:MFE262185 LVI262127:LVI262185 LLM262127:LLM262185 LBQ262127:LBQ262185 KRU262127:KRU262185 KHY262127:KHY262185 JYC262127:JYC262185 JOG262127:JOG262185 JEK262127:JEK262185 IUO262127:IUO262185 IKS262127:IKS262185 IAW262127:IAW262185 HRA262127:HRA262185 HHE262127:HHE262185 GXI262127:GXI262185 GNM262127:GNM262185 GDQ262127:GDQ262185 FTU262127:FTU262185 FJY262127:FJY262185 FAC262127:FAC262185 EQG262127:EQG262185 EGK262127:EGK262185 DWO262127:DWO262185 DMS262127:DMS262185 DCW262127:DCW262185 CTA262127:CTA262185 CJE262127:CJE262185 BZI262127:BZI262185 BPM262127:BPM262185 BFQ262127:BFQ262185 AVU262127:AVU262185 ALY262127:ALY262185 ACC262127:ACC262185 SG262127:SG262185 IK262127:IK262185 WUW196591:WUW196649 WLA196591:WLA196649 WBE196591:WBE196649 VRI196591:VRI196649 VHM196591:VHM196649 UXQ196591:UXQ196649 UNU196591:UNU196649 UDY196591:UDY196649 TUC196591:TUC196649 TKG196591:TKG196649 TAK196591:TAK196649 SQO196591:SQO196649 SGS196591:SGS196649 RWW196591:RWW196649 RNA196591:RNA196649 RDE196591:RDE196649 QTI196591:QTI196649 QJM196591:QJM196649 PZQ196591:PZQ196649 PPU196591:PPU196649 PFY196591:PFY196649 OWC196591:OWC196649 OMG196591:OMG196649 OCK196591:OCK196649 NSO196591:NSO196649 NIS196591:NIS196649 MYW196591:MYW196649 MPA196591:MPA196649 MFE196591:MFE196649 LVI196591:LVI196649 LLM196591:LLM196649 LBQ196591:LBQ196649 KRU196591:KRU196649 KHY196591:KHY196649 JYC196591:JYC196649 JOG196591:JOG196649 JEK196591:JEK196649 IUO196591:IUO196649 IKS196591:IKS196649 IAW196591:IAW196649 HRA196591:HRA196649 HHE196591:HHE196649 GXI196591:GXI196649 GNM196591:GNM196649 GDQ196591:GDQ196649 FTU196591:FTU196649 FJY196591:FJY196649 FAC196591:FAC196649 EQG196591:EQG196649 EGK196591:EGK196649 DWO196591:DWO196649 DMS196591:DMS196649 DCW196591:DCW196649 CTA196591:CTA196649 CJE196591:CJE196649 BZI196591:BZI196649 BPM196591:BPM196649 BFQ196591:BFQ196649 AVU196591:AVU196649 ALY196591:ALY196649 ACC196591:ACC196649 SG196591:SG196649 IK196591:IK196649 WUW131055:WUW131113 WLA131055:WLA131113 WBE131055:WBE131113 VRI131055:VRI131113 VHM131055:VHM131113 UXQ131055:UXQ131113 UNU131055:UNU131113 UDY131055:UDY131113 TUC131055:TUC131113 TKG131055:TKG131113 TAK131055:TAK131113 SQO131055:SQO131113 SGS131055:SGS131113 RWW131055:RWW131113 RNA131055:RNA131113 RDE131055:RDE131113 QTI131055:QTI131113 QJM131055:QJM131113 PZQ131055:PZQ131113 PPU131055:PPU131113 PFY131055:PFY131113 OWC131055:OWC131113 OMG131055:OMG131113 OCK131055:OCK131113 NSO131055:NSO131113 NIS131055:NIS131113 MYW131055:MYW131113 MPA131055:MPA131113 MFE131055:MFE131113 LVI131055:LVI131113 LLM131055:LLM131113 LBQ131055:LBQ131113 KRU131055:KRU131113 KHY131055:KHY131113 JYC131055:JYC131113 JOG131055:JOG131113 JEK131055:JEK131113 IUO131055:IUO131113 IKS131055:IKS131113 IAW131055:IAW131113 HRA131055:HRA131113 HHE131055:HHE131113 GXI131055:GXI131113 GNM131055:GNM131113 GDQ131055:GDQ131113 FTU131055:FTU131113 FJY131055:FJY131113 FAC131055:FAC131113 EQG131055:EQG131113 EGK131055:EGK131113 DWO131055:DWO131113 DMS131055:DMS131113 DCW131055:DCW131113 CTA131055:CTA131113 CJE131055:CJE131113 BZI131055:BZI131113 BPM131055:BPM131113 BFQ131055:BFQ131113 AVU131055:AVU131113 ALY131055:ALY131113 ACC131055:ACC131113 SG131055:SG131113 IK131055:IK131113 WUW65519:WUW65577 WLA65519:WLA65577 WBE65519:WBE65577 VRI65519:VRI65577 VHM65519:VHM65577 UXQ65519:UXQ65577 UNU65519:UNU65577 UDY65519:UDY65577 TUC65519:TUC65577 TKG65519:TKG65577 TAK65519:TAK65577 SQO65519:SQO65577 SGS65519:SGS65577 RWW65519:RWW65577 RNA65519:RNA65577 RDE65519:RDE65577 QTI65519:QTI65577 QJM65519:QJM65577 PZQ65519:PZQ65577 PPU65519:PPU65577 PFY65519:PFY65577 OWC65519:OWC65577 OMG65519:OMG65577 OCK65519:OCK65577 NSO65519:NSO65577 NIS65519:NIS65577 MYW65519:MYW65577 MPA65519:MPA65577 MFE65519:MFE65577 LVI65519:LVI65577 LLM65519:LLM65577 LBQ65519:LBQ65577 KRU65519:KRU65577 KHY65519:KHY65577 JYC65519:JYC65577 JOG65519:JOG65577 JEK65519:JEK65577 IUO65519:IUO65577 IKS65519:IKS65577 IAW65519:IAW65577 HRA65519:HRA65577 HHE65519:HHE65577 GXI65519:GXI65577 GNM65519:GNM65577 GDQ65519:GDQ65577 FTU65519:FTU65577 FJY65519:FJY65577 FAC65519:FAC65577 EQG65519:EQG65577 EGK65519:EGK65577 DWO65519:DWO65577 DMS65519:DMS65577 DCW65519:DCW65577 CTA65519:CTA65577 CJE65519:CJE65577 BZI65519:BZI65577 BPM65519:BPM65577 BFQ65519:BFQ65577 AVU65519:AVU65577 ALY65519:ALY65577 ACC65519:ACC65577 SG65519:SG65577 IK65519:IK65577 D983023:D983081 D917487:D917545 D851951:D852009 D786415:D786473 D720879:D720937 D655343:D655401 D589807:D589865 D524271:D524329 D458735:D458793 D393199:D393257 D327663:D327721 D262127:D262185 D196591:D196649 D131055:D131113 D65519:D65577 WUX30 IK12:IK41 SG12:SG41 ACC12:ACC41 ALY12:ALY41 AVU12:AVU41 BFQ12:BFQ41 BPM12:BPM41 BZI12:BZI41 CJE12:CJE41 CTA12:CTA41 DCW12:DCW41 DMS12:DMS41 DWO12:DWO41 EGK12:EGK41 EQG12:EQG41 FAC12:FAC41 FJY12:FJY41 FTU12:FTU41 GDQ12:GDQ41 GNM12:GNM41 GXI12:GXI41 HHE12:HHE41 HRA12:HRA41 IAW12:IAW41 IKS12:IKS41 IUO12:IUO41 JEK12:JEK41 JOG12:JOG41 JYC12:JYC41 KHY12:KHY41 KRU12:KRU41 LBQ12:LBQ41 LLM12:LLM41 LVI12:LVI41 MFE12:MFE41 MPA12:MPA41 MYW12:MYW41 NIS12:NIS41 NSO12:NSO41 OCK12:OCK41 OMG12:OMG41 OWC12:OWC41 PFY12:PFY41 PPU12:PPU41 PZQ12:PZQ41 QJM12:QJM41 QTI12:QTI41 RDE12:RDE41 RNA12:RNA41 RWW12:RWW41 SGS12:SGS41 SQO12:SQO41 TAK12:TAK41 TKG12:TKG41 TUC12:TUC41 UDY12:UDY41 UNU12:UNU41 UXQ12:UXQ41 VHM12:VHM41 VRI12:VRI41 WBE12:WBE41 WLA12:WLA41 WUW12:WUW41 IL33:IM41 SH33:SI41 ACD33:ACE41 ALZ33:AMA41 AVV33:AVW41 BFR33:BFS41 BPN33:BPO41 BZJ33:BZK41 CJF33:CJG41 CTB33:CTC41 DCX33:DCY41 DMT33:DMU41 DWP33:DWQ41 EGL33:EGM41 EQH33:EQI41 FAD33:FAE41 FJZ33:FKA41 FTV33:FTW41 GDR33:GDS41 GNN33:GNO41 GXJ33:GXK41 HHF33:HHG41 HRB33:HRC41 IAX33:IAY41 IKT33:IKU41 IUP33:IUQ41 JEL33:JEM41 JOH33:JOI41 JYD33:JYE41 KHZ33:KIA41 KRV33:KRW41 LBR33:LBS41 LLN33:LLO41 LVJ33:LVK41 MFF33:MFG41 MPB33:MPC41 MYX33:MYY41 NIT33:NIU41 NSP33:NSQ41 OCL33:OCM41 OMH33:OMI41 OWD33:OWE41 PFZ33:PGA41 PPV33:PPW41 PZR33:PZS41 QJN33:QJO41 QTJ33:QTK41 RDF33:RDG41 RNB33:RNC41 RWX33:RWY41 SGT33:SGU41 SQP33:SQQ41 TAL33:TAM41 TKH33:TKI41 TUD33:TUE41 UDZ33:UEA41 UNV33:UNW41 UXR33:UXS41 VHN33:VHO41 VRJ33:VRK41 WBF33:WBG41 WLB33:WLC41 WUX33:WUY41 IL32 SH32 ACD32 ALZ32 AVV32 BFR32 BPN32 BZJ32 CJF32 CTB32 DCX32 DMT32 DWP32 EGL32 EQH32 FAD32 FJZ32 FTV32 GDR32 GNN32 GXJ32 HHF32 HRB32 IAX32 IKT32 IUP32 JEL32 JOH32 JYD32 KHZ32 KRV32 LBR32 LLN32 LVJ32 MFF32 MPB32 MYX32 NIT32 NSP32 OCL32 OMH32 OWD32 PFZ32 PPV32 PZR32 QJN32 QTJ32 RDF32 RNB32 RWX32 SGT32 SQP32 TAL32 TKH32 TUD32 UDZ32 UNV32 UXR32 VHN32 VRJ32 WBF32 WLB32 WUX32 IN12:IN41 SJ12:SJ41 ACF12:ACF41 AMB12:AMB41 AVX12:AVX41 BFT12:BFT41 BPP12:BPP41 BZL12:BZL41 CJH12:CJH41 CTD12:CTD41 DCZ12:DCZ41 DMV12:DMV41 DWR12:DWR41 EGN12:EGN41 EQJ12:EQJ41 FAF12:FAF41 FKB12:FKB41 FTX12:FTX41 GDT12:GDT41 GNP12:GNP41 GXL12:GXL41 HHH12:HHH41 HRD12:HRD41 IAZ12:IAZ41 IKV12:IKV41 IUR12:IUR41 JEN12:JEN41 JOJ12:JOJ41 JYF12:JYF41 KIB12:KIB41 KRX12:KRX41 LBT12:LBT41 LLP12:LLP41 LVL12:LVL41 MFH12:MFH41 MPD12:MPD41 MYZ12:MYZ41 NIV12:NIV41 NSR12:NSR41 OCN12:OCN41 OMJ12:OMJ41 OWF12:OWF41 PGB12:PGB41 PPX12:PPX41 PZT12:PZT41 QJP12:QJP41 QTL12:QTL41 RDH12:RDH41 RND12:RND41 RWZ12:RWZ41 SGV12:SGV41 SQR12:SQR41 TAN12:TAN41 TKJ12:TKJ41 TUF12:TUF41 UEB12:UEB41 UNX12:UNX41 UXT12:UXT41 VHP12:VHP41 VRL12:VRL41 WBH12:WBH41 WLD12:WLD41 WUZ12:WUZ41 IM12:IM32 SI12:SI32 ACE12:ACE32 AMA12:AMA32 AVW12:AVW32 BFS12:BFS32 BPO12:BPO32 BZK12:BZK32 CJG12:CJG32 CTC12:CTC32 DCY12:DCY32 DMU12:DMU32 DWQ12:DWQ32 EGM12:EGM32 EQI12:EQI32 FAE12:FAE32 FKA12:FKA32 FTW12:FTW32 GDS12:GDS32 GNO12:GNO32 GXK12:GXK32 HHG12:HHG32 HRC12:HRC32 IAY12:IAY32 IKU12:IKU32 IUQ12:IUQ32 JEM12:JEM32 JOI12:JOI32 JYE12:JYE32 KIA12:KIA32 KRW12:KRW32 LBS12:LBS32 LLO12:LLO32 LVK12:LVK32 MFG12:MFG32 MPC12:MPC32 MYY12:MYY32 NIU12:NIU32 NSQ12:NSQ32 OCM12:OCM32 OMI12:OMI32 OWE12:OWE32 PGA12:PGA32 PPW12:PPW32 PZS12:PZS32 QJO12:QJO32 QTK12:QTK32 RDG12:RDG32 RNC12:RNC32 RWY12:RWY32 SGU12:SGU32 SQQ12:SQQ32 TAM12:TAM32 TKI12:TKI32 TUE12:TUE32 UEA12:UEA32 UNW12:UNW32 UXS12:UXS32 VHO12:VHO32 VRK12:VRK32 WBG12:WBG32 WLC12:WLC32 WUY12:WUY32 IL30 SH30 ACD30 ALZ30 AVV30 BFR30 BPN30 BZJ30 CJF30 CTB30 DCX30 DMT30 DWP30 EGL30 EQH30 FAD30 FJZ30 FTV30 GDR30 GNN30 GXJ30 HHF30 HRB30 IAX30 IKT30 IUP30 JEL30 JOH30 JYD30 KHZ30 KRV30 LBR30 LLN30 LVJ30 MFF30 MPB30 MYX30 NIT30 NSP30 OCL30 OMH30 OWD30 PFZ30 PPV30 PZR30 QJN30 QTJ30 RDF30 RNB30 RWX30 SGT30 SQP30 TAL30 TKH30 TUD30 UDZ30 UNV30 UXR30 VHN30 VRJ30 WBF30 WLB30 D35:D36 D41" xr:uid="{AD6E71B0-D15B-4151-90DF-231AC3596355}">
      <formula1>-9999999999999990000</formula1>
      <formula2>99999999999999900000</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D6BA6D-D01C-4166-BB78-3582D82583BD}">
  <dimension ref="B1:J57"/>
  <sheetViews>
    <sheetView zoomScaleNormal="100" workbookViewId="0">
      <selection activeCell="C28" sqref="C28"/>
    </sheetView>
  </sheetViews>
  <sheetFormatPr baseColWidth="10" defaultColWidth="10.86328125" defaultRowHeight="15"/>
  <cols>
    <col min="1" max="1" width="3.86328125" style="263" customWidth="1"/>
    <col min="2" max="2" width="53.46484375" style="263" bestFit="1" customWidth="1"/>
    <col min="3" max="3" width="22" style="347" customWidth="1"/>
    <col min="4" max="4" width="16.53125" style="264" customWidth="1"/>
    <col min="5" max="5" width="21" style="347" customWidth="1"/>
    <col min="6" max="6" width="18.53125" style="263" customWidth="1"/>
    <col min="7" max="7" width="2.86328125" style="263" customWidth="1"/>
    <col min="8" max="8" width="14.1328125" style="262" bestFit="1" customWidth="1"/>
    <col min="9" max="9" width="12" style="263" bestFit="1" customWidth="1"/>
    <col min="10" max="16384" width="10.86328125" style="263"/>
  </cols>
  <sheetData>
    <row r="1" spans="2:6" ht="15.4" thickBot="1"/>
    <row r="2" spans="2:6">
      <c r="B2" s="336"/>
      <c r="C2" s="337"/>
      <c r="D2" s="336"/>
      <c r="E2" s="338"/>
      <c r="F2" s="339" t="s">
        <v>366</v>
      </c>
    </row>
    <row r="3" spans="2:6" ht="15.4" thickBot="1">
      <c r="B3" s="550" t="s">
        <v>223</v>
      </c>
      <c r="C3" s="550"/>
      <c r="D3" s="550"/>
      <c r="E3" s="340"/>
      <c r="F3" s="341" t="s">
        <v>325</v>
      </c>
    </row>
    <row r="4" spans="2:6">
      <c r="B4" s="550"/>
      <c r="C4" s="550"/>
      <c r="D4" s="550"/>
      <c r="E4" s="342" t="s">
        <v>367</v>
      </c>
      <c r="F4" s="338"/>
    </row>
    <row r="5" spans="2:6">
      <c r="B5" s="551" t="s">
        <v>398</v>
      </c>
      <c r="C5" s="551"/>
      <c r="D5" s="552"/>
      <c r="E5" s="343" t="s">
        <v>368</v>
      </c>
      <c r="F5" s="338"/>
    </row>
    <row r="6" spans="2:6">
      <c r="B6" s="553" t="s">
        <v>369</v>
      </c>
      <c r="C6" s="553"/>
      <c r="D6" s="554"/>
      <c r="E6" s="343" t="s">
        <v>370</v>
      </c>
      <c r="F6" s="344"/>
    </row>
    <row r="7" spans="2:6" ht="15.4" thickBot="1">
      <c r="B7" s="553"/>
      <c r="C7" s="553"/>
      <c r="D7" s="554"/>
      <c r="E7" s="345" t="s">
        <v>368</v>
      </c>
      <c r="F7" s="346"/>
    </row>
    <row r="8" spans="2:6" ht="15.4" thickBot="1"/>
    <row r="9" spans="2:6" ht="124.8" customHeight="1" thickBot="1">
      <c r="B9" s="555" t="s">
        <v>371</v>
      </c>
      <c r="C9" s="556"/>
      <c r="D9" s="556"/>
      <c r="E9" s="556"/>
      <c r="F9" s="557"/>
    </row>
    <row r="10" spans="2:6" ht="15.4" thickBot="1"/>
    <row r="11" spans="2:6" ht="46.8" customHeight="1">
      <c r="B11" s="558" t="s">
        <v>372</v>
      </c>
      <c r="C11" s="559"/>
      <c r="D11" s="559"/>
      <c r="E11" s="559"/>
      <c r="F11" s="560"/>
    </row>
    <row r="12" spans="2:6" ht="238.8" customHeight="1">
      <c r="B12" s="561" t="s">
        <v>395</v>
      </c>
      <c r="C12" s="562"/>
      <c r="D12" s="562"/>
      <c r="E12" s="562"/>
      <c r="F12" s="563"/>
    </row>
    <row r="13" spans="2:6">
      <c r="B13" s="348"/>
      <c r="C13" s="349"/>
      <c r="E13" s="349"/>
      <c r="F13" s="350"/>
    </row>
    <row r="14" spans="2:6" ht="127.8" customHeight="1">
      <c r="B14" s="564" t="s">
        <v>396</v>
      </c>
      <c r="C14" s="565"/>
      <c r="D14" s="565"/>
      <c r="E14" s="565"/>
      <c r="F14" s="566"/>
    </row>
    <row r="15" spans="2:6" ht="15.4" thickBot="1">
      <c r="B15" s="351"/>
      <c r="C15" s="352"/>
      <c r="D15" s="353"/>
      <c r="E15" s="352"/>
      <c r="F15" s="354"/>
    </row>
    <row r="16" spans="2:6" ht="15.4" thickBot="1"/>
    <row r="17" spans="2:10" ht="178.25" customHeight="1" thickBot="1">
      <c r="B17" s="567" t="s">
        <v>373</v>
      </c>
      <c r="C17" s="568"/>
      <c r="D17" s="568"/>
      <c r="E17" s="568"/>
      <c r="F17" s="569"/>
    </row>
    <row r="20" spans="2:10" ht="18.75">
      <c r="B20" s="251" t="s">
        <v>318</v>
      </c>
      <c r="C20" s="252" t="s">
        <v>324</v>
      </c>
      <c r="D20" s="253" t="s">
        <v>123</v>
      </c>
      <c r="E20" s="570" t="s">
        <v>325</v>
      </c>
      <c r="F20" s="571"/>
      <c r="H20" s="537" t="s">
        <v>508</v>
      </c>
      <c r="I20" s="537"/>
      <c r="J20" s="537"/>
    </row>
    <row r="21" spans="2:10" ht="19.149999999999999" thickBot="1">
      <c r="B21" s="369" t="s">
        <v>329</v>
      </c>
      <c r="C21" s="396"/>
      <c r="D21" s="397">
        <v>0.05</v>
      </c>
      <c r="E21" s="572"/>
      <c r="F21" s="572"/>
      <c r="H21" s="537"/>
      <c r="I21" s="537" t="s">
        <v>509</v>
      </c>
      <c r="J21" s="537"/>
    </row>
    <row r="22" spans="2:10" ht="19.149999999999999" thickBot="1">
      <c r="B22" s="531" t="s">
        <v>374</v>
      </c>
      <c r="C22" s="532"/>
      <c r="D22" s="533">
        <v>5.0000000000000001E-3</v>
      </c>
      <c r="E22" s="573"/>
      <c r="F22" s="574"/>
      <c r="H22" s="263"/>
    </row>
    <row r="23" spans="2:10" ht="19.149999999999999" thickBot="1">
      <c r="B23" s="356" t="s">
        <v>375</v>
      </c>
      <c r="C23" s="357"/>
      <c r="D23" s="355">
        <v>5.0000000000000001E-3</v>
      </c>
      <c r="E23" s="549"/>
      <c r="F23" s="549"/>
      <c r="H23" s="395">
        <v>24320145</v>
      </c>
      <c r="I23" s="534"/>
    </row>
    <row r="24" spans="2:10" ht="18.75">
      <c r="B24" s="204"/>
      <c r="C24" s="358"/>
      <c r="D24" s="205"/>
      <c r="E24" s="358"/>
      <c r="H24" s="263"/>
      <c r="I24" s="535"/>
    </row>
    <row r="25" spans="2:10" ht="29.45" customHeight="1">
      <c r="B25" s="579" t="s">
        <v>376</v>
      </c>
      <c r="C25" s="579"/>
      <c r="D25" s="579"/>
      <c r="E25" s="579"/>
      <c r="F25" s="579"/>
      <c r="I25" s="535" t="s">
        <v>501</v>
      </c>
    </row>
    <row r="26" spans="2:10" ht="29.45" customHeight="1">
      <c r="B26" s="580"/>
      <c r="C26" s="580"/>
      <c r="D26" s="580"/>
      <c r="E26" s="580"/>
      <c r="F26" s="580"/>
      <c r="I26" s="535" t="s">
        <v>502</v>
      </c>
    </row>
    <row r="27" spans="2:10" ht="19.149999999999999" thickBot="1">
      <c r="B27" s="394" t="s">
        <v>326</v>
      </c>
      <c r="C27" s="358"/>
      <c r="D27" s="205"/>
      <c r="E27" s="358"/>
      <c r="I27" s="535" t="s">
        <v>503</v>
      </c>
    </row>
    <row r="28" spans="2:10" ht="18.75">
      <c r="B28" s="359" t="s">
        <v>318</v>
      </c>
      <c r="C28" s="360" t="s">
        <v>324</v>
      </c>
      <c r="D28" s="361" t="s">
        <v>123</v>
      </c>
      <c r="E28" s="581" t="s">
        <v>326</v>
      </c>
      <c r="F28" s="582"/>
      <c r="H28" s="215"/>
      <c r="I28" s="535"/>
    </row>
    <row r="29" spans="2:10" ht="19.149999999999999" thickBot="1">
      <c r="B29" s="362" t="s">
        <v>325</v>
      </c>
      <c r="C29" s="363">
        <f>+E22</f>
        <v>0</v>
      </c>
      <c r="D29" s="364">
        <v>0.75</v>
      </c>
      <c r="E29" s="575">
        <f>+C29*D29</f>
        <v>0</v>
      </c>
      <c r="F29" s="576"/>
      <c r="H29" s="370"/>
      <c r="I29" s="535"/>
    </row>
    <row r="30" spans="2:10" ht="19.149999999999999" thickBot="1">
      <c r="B30" s="204" t="s">
        <v>327</v>
      </c>
      <c r="C30" s="358"/>
      <c r="D30" s="205"/>
      <c r="E30" s="583"/>
      <c r="F30" s="583"/>
      <c r="H30" s="215"/>
      <c r="I30" s="534"/>
    </row>
    <row r="31" spans="2:10" ht="18.75">
      <c r="B31" s="359" t="s">
        <v>318</v>
      </c>
      <c r="C31" s="360" t="s">
        <v>324</v>
      </c>
      <c r="D31" s="361" t="s">
        <v>123</v>
      </c>
      <c r="E31" s="581" t="s">
        <v>327</v>
      </c>
      <c r="F31" s="582"/>
      <c r="H31" s="262">
        <v>1216008</v>
      </c>
      <c r="I31" s="535"/>
    </row>
    <row r="32" spans="2:10" ht="19.149999999999999" thickBot="1">
      <c r="B32" s="362" t="s">
        <v>325</v>
      </c>
      <c r="C32" s="363">
        <f>+C29</f>
        <v>0</v>
      </c>
      <c r="D32" s="364">
        <v>0.05</v>
      </c>
      <c r="E32" s="575">
        <f>+C32*D32</f>
        <v>0</v>
      </c>
      <c r="F32" s="576"/>
      <c r="H32" s="262">
        <v>1216007</v>
      </c>
      <c r="I32" s="536"/>
    </row>
    <row r="33" spans="2:9">
      <c r="I33" s="536"/>
    </row>
    <row r="34" spans="2:9">
      <c r="B34" s="365" t="s">
        <v>377</v>
      </c>
      <c r="H34" s="263"/>
      <c r="I34" s="536" t="s">
        <v>504</v>
      </c>
    </row>
    <row r="35" spans="2:9">
      <c r="H35" s="263"/>
      <c r="I35" s="536" t="s">
        <v>505</v>
      </c>
    </row>
    <row r="36" spans="2:9">
      <c r="I36" s="536" t="s">
        <v>506</v>
      </c>
    </row>
    <row r="37" spans="2:9">
      <c r="F37" s="262"/>
      <c r="I37" s="536" t="s">
        <v>507</v>
      </c>
    </row>
    <row r="38" spans="2:9" ht="15.4" thickBot="1">
      <c r="B38" s="366"/>
      <c r="C38" s="367"/>
      <c r="D38" s="368"/>
      <c r="H38" s="262">
        <v>1</v>
      </c>
      <c r="I38" s="536"/>
    </row>
    <row r="39" spans="2:9">
      <c r="B39" s="337" t="s">
        <v>378</v>
      </c>
      <c r="C39" s="367"/>
      <c r="D39" s="337" t="s">
        <v>320</v>
      </c>
    </row>
    <row r="40" spans="2:9">
      <c r="B40" s="577"/>
      <c r="C40" s="578"/>
      <c r="D40" s="577"/>
    </row>
    <row r="41" spans="2:9">
      <c r="B41" s="577"/>
      <c r="C41" s="578"/>
      <c r="D41" s="577"/>
    </row>
    <row r="42" spans="2:9">
      <c r="B42" s="577"/>
      <c r="C42" s="578"/>
      <c r="D42" s="577"/>
    </row>
    <row r="43" spans="2:9" ht="15.4" thickBot="1">
      <c r="B43" s="366"/>
      <c r="C43" s="367"/>
      <c r="D43" s="366"/>
    </row>
    <row r="44" spans="2:9">
      <c r="B44" s="337" t="s">
        <v>379</v>
      </c>
      <c r="C44" s="367"/>
      <c r="D44" s="337" t="s">
        <v>320</v>
      </c>
    </row>
    <row r="48" spans="2:9" ht="15.4" thickBot="1">
      <c r="B48" s="366" t="s">
        <v>510</v>
      </c>
      <c r="C48" s="367"/>
      <c r="D48" s="366" t="s">
        <v>500</v>
      </c>
    </row>
    <row r="49" spans="2:5">
      <c r="B49" s="337" t="s">
        <v>380</v>
      </c>
      <c r="C49" s="367"/>
      <c r="D49" s="337" t="s">
        <v>320</v>
      </c>
    </row>
    <row r="54" spans="2:5">
      <c r="C54" s="349"/>
      <c r="E54" s="349"/>
    </row>
    <row r="55" spans="2:5">
      <c r="C55" s="349"/>
      <c r="D55" s="349"/>
      <c r="E55" s="349"/>
    </row>
    <row r="56" spans="2:5">
      <c r="C56" s="349"/>
      <c r="E56" s="349"/>
    </row>
    <row r="57" spans="2:5">
      <c r="C57" s="349"/>
      <c r="E57" s="349"/>
    </row>
  </sheetData>
  <mergeCells count="22">
    <mergeCell ref="E32:F32"/>
    <mergeCell ref="B40:B42"/>
    <mergeCell ref="C40:C42"/>
    <mergeCell ref="D40:D42"/>
    <mergeCell ref="B25:F25"/>
    <mergeCell ref="B26:F26"/>
    <mergeCell ref="E28:F28"/>
    <mergeCell ref="E29:F29"/>
    <mergeCell ref="E30:F30"/>
    <mergeCell ref="E31:F31"/>
    <mergeCell ref="E23:F23"/>
    <mergeCell ref="B3:D4"/>
    <mergeCell ref="B5:D5"/>
    <mergeCell ref="B6:D7"/>
    <mergeCell ref="B9:F9"/>
    <mergeCell ref="B11:F11"/>
    <mergeCell ref="B12:F12"/>
    <mergeCell ref="B14:F14"/>
    <mergeCell ref="B17:F17"/>
    <mergeCell ref="E20:F20"/>
    <mergeCell ref="E21:F21"/>
    <mergeCell ref="E22:F22"/>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B9617-FD5D-4761-B1B4-5E5C6936F4FD}">
  <dimension ref="A1:D159"/>
  <sheetViews>
    <sheetView zoomScale="120" zoomScaleNormal="120" workbookViewId="0">
      <selection activeCell="D59" sqref="D59"/>
    </sheetView>
  </sheetViews>
  <sheetFormatPr baseColWidth="10" defaultColWidth="11.53125" defaultRowHeight="14.25"/>
  <cols>
    <col min="1" max="1" width="4" style="75" customWidth="1"/>
    <col min="2" max="2" width="57" style="75" bestFit="1" customWidth="1"/>
    <col min="3" max="3" width="15.796875" style="75" bestFit="1" customWidth="1"/>
    <col min="4" max="4" width="29.6640625" style="75" bestFit="1" customWidth="1"/>
    <col min="5" max="16384" width="11.53125" style="75"/>
  </cols>
  <sheetData>
    <row r="1" spans="1:4" ht="14.65" thickBot="1">
      <c r="A1" s="137"/>
      <c r="B1" s="136" t="s">
        <v>223</v>
      </c>
      <c r="C1" s="138"/>
    </row>
    <row r="2" spans="1:4" ht="14.65" thickBot="1">
      <c r="A2" s="137"/>
      <c r="B2" s="136" t="s">
        <v>397</v>
      </c>
      <c r="C2" s="138"/>
      <c r="D2" s="389" t="s">
        <v>367</v>
      </c>
    </row>
    <row r="3" spans="1:4" ht="14.65" thickBot="1">
      <c r="A3" s="137"/>
      <c r="B3" s="136" t="s">
        <v>163</v>
      </c>
      <c r="C3" s="138"/>
      <c r="D3" s="391" t="s">
        <v>368</v>
      </c>
    </row>
    <row r="4" spans="1:4">
      <c r="A4" s="137"/>
      <c r="B4" s="136" t="s">
        <v>401</v>
      </c>
      <c r="C4" s="138"/>
    </row>
    <row r="5" spans="1:4" ht="14.65" thickBot="1">
      <c r="A5" s="137"/>
      <c r="B5" s="137"/>
      <c r="C5" s="138"/>
    </row>
    <row r="6" spans="1:4">
      <c r="B6" s="139"/>
      <c r="C6" s="230" t="s">
        <v>365</v>
      </c>
      <c r="D6" s="140"/>
    </row>
    <row r="7" spans="1:4">
      <c r="B7" s="142" t="s">
        <v>165</v>
      </c>
      <c r="C7" s="142" t="s">
        <v>402</v>
      </c>
      <c r="D7" s="143" t="s">
        <v>362</v>
      </c>
    </row>
    <row r="8" spans="1:4" ht="3.6" customHeight="1" thickBot="1">
      <c r="B8" s="145"/>
      <c r="C8" s="145"/>
      <c r="D8" s="146"/>
    </row>
    <row r="9" spans="1:4" ht="3.6" customHeight="1">
      <c r="B9" s="149"/>
      <c r="C9" s="149"/>
      <c r="D9" s="150"/>
    </row>
    <row r="10" spans="1:4">
      <c r="B10" s="153" t="s">
        <v>166</v>
      </c>
      <c r="C10" s="154"/>
      <c r="D10" s="155"/>
    </row>
    <row r="11" spans="1:4" ht="0.6" customHeight="1">
      <c r="B11" s="158"/>
      <c r="C11" s="149"/>
      <c r="D11" s="150"/>
    </row>
    <row r="12" spans="1:4">
      <c r="B12" s="153" t="s">
        <v>167</v>
      </c>
      <c r="C12" s="154"/>
      <c r="D12" s="155"/>
    </row>
    <row r="13" spans="1:4" ht="3" customHeight="1" thickBot="1">
      <c r="B13" s="158"/>
      <c r="C13" s="149"/>
      <c r="D13" s="150"/>
    </row>
    <row r="14" spans="1:4" ht="14.65" thickBot="1">
      <c r="B14" s="244" t="str">
        <f>+'Bce 8 Columnas'!B7</f>
        <v xml:space="preserve">1-1-01-001 Caja </v>
      </c>
      <c r="C14" s="246">
        <v>50000000</v>
      </c>
      <c r="D14" s="247">
        <v>35000000</v>
      </c>
    </row>
    <row r="15" spans="1:4" ht="14.65" thickBot="1">
      <c r="B15" s="304" t="str">
        <f>+'Bce 8 Columnas'!B8</f>
        <v>1-1-01-002 Caja Moneda Extranjera</v>
      </c>
      <c r="C15" s="255">
        <v>60000000</v>
      </c>
      <c r="D15" s="256" t="s">
        <v>315</v>
      </c>
    </row>
    <row r="16" spans="1:4" ht="14.65" thickBot="1">
      <c r="B16" s="244" t="str">
        <f>+'Bce 8 Columnas'!B9</f>
        <v>1-1-01-003 Fondo Fijo</v>
      </c>
      <c r="C16" s="246">
        <v>1000000</v>
      </c>
      <c r="D16" s="247">
        <v>300000</v>
      </c>
    </row>
    <row r="17" spans="2:4" ht="14.65" thickBot="1">
      <c r="B17" s="315" t="str">
        <f>+'Bce 8 Columnas'!B10</f>
        <v>1-1-03-002 Banco Santander</v>
      </c>
      <c r="C17" s="316">
        <v>40000000</v>
      </c>
      <c r="D17" s="317">
        <v>15000000</v>
      </c>
    </row>
    <row r="18" spans="2:4">
      <c r="B18" s="304" t="str">
        <f>+'Bce 8 Columnas'!B11</f>
        <v>1-1-03-002 Banco Chile moneda Extranjera</v>
      </c>
      <c r="C18" s="255">
        <v>50000000</v>
      </c>
      <c r="D18" s="256" t="s">
        <v>315</v>
      </c>
    </row>
    <row r="19" spans="2:4">
      <c r="B19" s="159" t="str">
        <f>+'Bce 8 Columnas'!B12</f>
        <v>1-1-03-006 Banco Estado</v>
      </c>
      <c r="C19" s="160">
        <v>10000000</v>
      </c>
      <c r="D19" s="177" t="s">
        <v>383</v>
      </c>
    </row>
    <row r="20" spans="2:4">
      <c r="B20" s="159" t="str">
        <f>+'Bce 8 Columnas'!B13</f>
        <v>1-1-03-007 Efectivo en transito</v>
      </c>
      <c r="C20" s="160">
        <v>2500000</v>
      </c>
      <c r="D20" s="177" t="s">
        <v>316</v>
      </c>
    </row>
    <row r="21" spans="2:4" ht="14.65" thickBot="1">
      <c r="B21" s="304" t="str">
        <f>+'Bce 8 Columnas'!B14</f>
        <v>1-1-04-002 Depósitos a Plazo vencimiento 30 días</v>
      </c>
      <c r="C21" s="318">
        <v>120000000</v>
      </c>
      <c r="D21" s="256" t="s">
        <v>315</v>
      </c>
    </row>
    <row r="22" spans="2:4">
      <c r="B22" s="153" t="s">
        <v>168</v>
      </c>
      <c r="C22" s="168">
        <v>333500000</v>
      </c>
      <c r="D22" s="155"/>
    </row>
    <row r="23" spans="2:4">
      <c r="B23" s="158"/>
      <c r="C23" s="149"/>
      <c r="D23" s="150"/>
    </row>
    <row r="24" spans="2:4">
      <c r="B24" s="159" t="str">
        <f>+'Bce 8 Columnas'!B15</f>
        <v>1-1-04-004 Acciones Lan</v>
      </c>
      <c r="C24" s="160">
        <v>100000000</v>
      </c>
      <c r="D24" s="177" t="s">
        <v>316</v>
      </c>
    </row>
    <row r="25" spans="2:4">
      <c r="B25" s="304" t="str">
        <f>+'Bce 8 Columnas'!B16</f>
        <v>1-1-04-005 Acciones Tesla</v>
      </c>
      <c r="C25" s="255">
        <v>40000000</v>
      </c>
      <c r="D25" s="256" t="s">
        <v>315</v>
      </c>
    </row>
    <row r="26" spans="2:4">
      <c r="B26" s="304" t="str">
        <f>+'Bce 8 Columnas'!B17</f>
        <v>1-1-04-006 Acciones Bitcoin</v>
      </c>
      <c r="C26" s="255">
        <v>80000000</v>
      </c>
      <c r="D26" s="256" t="s">
        <v>315</v>
      </c>
    </row>
    <row r="27" spans="2:4">
      <c r="B27" s="304" t="str">
        <f>+'Bce 8 Columnas'!B18</f>
        <v>1-1-04-007 Acciones Cardano</v>
      </c>
      <c r="C27" s="255">
        <v>120000000</v>
      </c>
      <c r="D27" s="256" t="s">
        <v>315</v>
      </c>
    </row>
    <row r="28" spans="2:4">
      <c r="B28" s="304" t="str">
        <f>+'Bce 8 Columnas'!B19</f>
        <v>1-1-05-007 Forward USD</v>
      </c>
      <c r="C28" s="255">
        <v>50540000</v>
      </c>
      <c r="D28" s="256" t="s">
        <v>315</v>
      </c>
    </row>
    <row r="29" spans="2:4" ht="14.65" thickBot="1">
      <c r="B29" s="304" t="str">
        <f>+'Bce 8 Columnas'!B20</f>
        <v>1-1-04-003 Cuotas de Fondos Mutuos  180 días</v>
      </c>
      <c r="C29" s="318">
        <v>160000000</v>
      </c>
      <c r="D29" s="256" t="s">
        <v>315</v>
      </c>
    </row>
    <row r="30" spans="2:4">
      <c r="B30" s="153" t="s">
        <v>169</v>
      </c>
      <c r="C30" s="168">
        <v>550540000</v>
      </c>
      <c r="D30" s="155"/>
    </row>
    <row r="31" spans="2:4">
      <c r="B31" s="158"/>
      <c r="C31" s="149"/>
      <c r="D31" s="150"/>
    </row>
    <row r="32" spans="2:4">
      <c r="B32" s="159" t="str">
        <f>+'Bce 8 Columnas'!B21</f>
        <v>1-1-06-001 Garantías Otorgadas</v>
      </c>
      <c r="C32" s="160">
        <v>3000000</v>
      </c>
      <c r="D32" s="177" t="s">
        <v>316</v>
      </c>
    </row>
    <row r="33" spans="2:4">
      <c r="B33" s="159" t="str">
        <f>+'Bce 8 Columnas'!B22</f>
        <v>1-1-06-002 Boletas en Garantias</v>
      </c>
      <c r="C33" s="160">
        <v>4000000</v>
      </c>
      <c r="D33" s="177" t="s">
        <v>316</v>
      </c>
    </row>
    <row r="34" spans="2:4">
      <c r="B34" s="159" t="str">
        <f>+'Bce 8 Columnas'!B23</f>
        <v>1-1-06-003 Gastos Anticipados por Arriendos Anticipados</v>
      </c>
      <c r="C34" s="160">
        <v>5000000</v>
      </c>
      <c r="D34" s="177" t="s">
        <v>316</v>
      </c>
    </row>
    <row r="35" spans="2:4">
      <c r="B35" s="159" t="str">
        <f>+'Bce 8 Columnas'!B24</f>
        <v>1-1-06-004 Gastos Anticipados Acceso a Internet</v>
      </c>
      <c r="C35" s="160">
        <v>5000000</v>
      </c>
      <c r="D35" s="177" t="s">
        <v>316</v>
      </c>
    </row>
    <row r="36" spans="2:4" ht="14.65" thickBot="1">
      <c r="B36" s="159" t="str">
        <f>+'Bce 8 Columnas'!B25</f>
        <v>1-1-06-005 Gastos Anticipados Correo</v>
      </c>
      <c r="C36" s="314">
        <v>10000000</v>
      </c>
      <c r="D36" s="177" t="s">
        <v>316</v>
      </c>
    </row>
    <row r="37" spans="2:4">
      <c r="B37" s="153" t="s">
        <v>170</v>
      </c>
      <c r="C37" s="168">
        <v>27000000</v>
      </c>
      <c r="D37" s="155"/>
    </row>
    <row r="38" spans="2:4">
      <c r="B38" s="158"/>
      <c r="C38" s="149"/>
      <c r="D38" s="150"/>
    </row>
    <row r="39" spans="2:4">
      <c r="B39" s="159" t="str">
        <f>+'Bce 8 Columnas'!B26</f>
        <v xml:space="preserve">1-1-09-001 Cuentas por Cobrar </v>
      </c>
      <c r="C39" s="160">
        <v>40000000</v>
      </c>
      <c r="D39" s="177" t="s">
        <v>316</v>
      </c>
    </row>
    <row r="40" spans="2:4">
      <c r="B40" s="159" t="str">
        <f>+'Bce 8 Columnas'!B27</f>
        <v>1-1-09-002 Documentos por Cobrar</v>
      </c>
      <c r="C40" s="160">
        <v>50000000</v>
      </c>
      <c r="D40" s="177" t="s">
        <v>316</v>
      </c>
    </row>
    <row r="41" spans="2:4">
      <c r="B41" s="159" t="str">
        <f>+'Bce 8 Columnas'!B28</f>
        <v xml:space="preserve">1-1-09-003 Préstamos por Cambio de Residencia </v>
      </c>
      <c r="C41" s="160">
        <v>124000000</v>
      </c>
      <c r="D41" s="177" t="s">
        <v>316</v>
      </c>
    </row>
    <row r="42" spans="2:4" ht="14.65" thickBot="1">
      <c r="B42" s="159" t="str">
        <f>+'Bce 8 Columnas'!B29</f>
        <v>1-1-09-004 Documentos Protestados</v>
      </c>
      <c r="C42" s="160">
        <v>30000000</v>
      </c>
      <c r="D42" s="177" t="s">
        <v>316</v>
      </c>
    </row>
    <row r="43" spans="2:4" ht="14.65" thickBot="1">
      <c r="B43" s="244" t="str">
        <f>+'Bce 8 Columnas'!B30</f>
        <v>1-1-09-005 Fondos por Rendir</v>
      </c>
      <c r="C43" s="246">
        <v>40000000</v>
      </c>
      <c r="D43" s="247">
        <v>13000000</v>
      </c>
    </row>
    <row r="44" spans="2:4" ht="14.65" thickBot="1">
      <c r="B44" s="315" t="str">
        <f>+'Bce 8 Columnas'!B31</f>
        <v>1-1-09-006 Clientes</v>
      </c>
      <c r="C44" s="316">
        <v>300210000</v>
      </c>
      <c r="D44" s="317">
        <v>270210000</v>
      </c>
    </row>
    <row r="45" spans="2:4">
      <c r="B45" s="304" t="str">
        <f>+'Bce 8 Columnas'!B32</f>
        <v>1-1-09-007 Deterioro Acumulado de Cuentas por Cobrar</v>
      </c>
      <c r="C45" s="255">
        <v>-39021000</v>
      </c>
      <c r="D45" s="256" t="s">
        <v>315</v>
      </c>
    </row>
    <row r="46" spans="2:4" ht="14.65" thickBot="1">
      <c r="B46" s="159" t="str">
        <f>+'Bce 8 Columnas'!B33</f>
        <v>1-1-09-008 Anticipos de Deudores</v>
      </c>
      <c r="C46" s="166">
        <v>-20000000</v>
      </c>
      <c r="D46" s="177" t="s">
        <v>316</v>
      </c>
    </row>
    <row r="47" spans="2:4" ht="25.5">
      <c r="B47" s="153" t="s">
        <v>171</v>
      </c>
      <c r="C47" s="168">
        <v>525189000</v>
      </c>
      <c r="D47" s="155"/>
    </row>
    <row r="48" spans="2:4" ht="8.4499999999999993" customHeight="1">
      <c r="B48" s="158"/>
      <c r="C48" s="149"/>
      <c r="D48" s="150"/>
    </row>
    <row r="49" spans="2:4">
      <c r="B49" s="304" t="str">
        <f>+'Bce 8 Columnas'!B34</f>
        <v xml:space="preserve">1-1-12-001 Productos Terminados </v>
      </c>
      <c r="C49" s="255">
        <v>300000000</v>
      </c>
      <c r="D49" s="256" t="s">
        <v>315</v>
      </c>
    </row>
    <row r="50" spans="2:4">
      <c r="B50" s="304" t="str">
        <f>+'Bce 8 Columnas'!B35</f>
        <v xml:space="preserve">1-1-12-002 Existencias de Materias Primas </v>
      </c>
      <c r="C50" s="255">
        <v>400000000</v>
      </c>
      <c r="D50" s="256" t="s">
        <v>315</v>
      </c>
    </row>
    <row r="51" spans="2:4" ht="14.65" thickBot="1">
      <c r="B51" s="304" t="str">
        <f>+'Bce 8 Columnas'!B36</f>
        <v xml:space="preserve">1-1-12-003 Existencia de Productos Elaborados </v>
      </c>
      <c r="C51" s="318">
        <v>65550000</v>
      </c>
      <c r="D51" s="256" t="s">
        <v>315</v>
      </c>
    </row>
    <row r="52" spans="2:4">
      <c r="B52" s="153" t="s">
        <v>173</v>
      </c>
      <c r="C52" s="168">
        <v>765550000</v>
      </c>
      <c r="D52" s="155"/>
    </row>
    <row r="53" spans="2:4" ht="3.6" customHeight="1">
      <c r="B53" s="158"/>
      <c r="C53" s="149"/>
      <c r="D53" s="150"/>
    </row>
    <row r="54" spans="2:4">
      <c r="B54" s="159" t="str">
        <f>+'Bce 8 Columnas'!B38</f>
        <v>1-1-15-001 Pagos Provisionales Mensuales</v>
      </c>
      <c r="C54" s="160">
        <v>132500000</v>
      </c>
      <c r="D54" s="177" t="s">
        <v>317</v>
      </c>
    </row>
    <row r="55" spans="2:4">
      <c r="B55" s="159" t="str">
        <f>+'Bce 8 Columnas'!B39</f>
        <v>1-1-15-002 Crédito Activo Fijo</v>
      </c>
      <c r="C55" s="160">
        <v>15000000</v>
      </c>
      <c r="D55" s="177" t="s">
        <v>316</v>
      </c>
    </row>
    <row r="56" spans="2:4">
      <c r="B56" s="159" t="str">
        <f>+'Bce 8 Columnas'!B40</f>
        <v>1-1-15-003 Crédito Sence</v>
      </c>
      <c r="C56" s="160">
        <v>3000000</v>
      </c>
      <c r="D56" s="177" t="s">
        <v>316</v>
      </c>
    </row>
    <row r="57" spans="2:4">
      <c r="B57" s="153" t="s">
        <v>174</v>
      </c>
      <c r="C57" s="168">
        <v>280500000</v>
      </c>
      <c r="D57" s="155"/>
    </row>
    <row r="58" spans="2:4" ht="4.8" customHeight="1">
      <c r="B58" s="158"/>
      <c r="C58" s="149"/>
      <c r="D58" s="150"/>
    </row>
    <row r="59" spans="2:4" ht="14.65" thickBot="1">
      <c r="B59" s="304" t="str">
        <f>+'Bce 8 Columnas'!B37</f>
        <v>1-1-13-001 Animales Vivos</v>
      </c>
      <c r="C59" s="257">
        <v>94760000</v>
      </c>
      <c r="D59" s="256" t="s">
        <v>315</v>
      </c>
    </row>
    <row r="60" spans="2:4">
      <c r="B60" s="153" t="s">
        <v>264</v>
      </c>
      <c r="C60" s="168">
        <v>94760000</v>
      </c>
      <c r="D60" s="155"/>
    </row>
    <row r="61" spans="2:4">
      <c r="B61" s="158"/>
      <c r="C61" s="149"/>
      <c r="D61" s="150"/>
    </row>
    <row r="62" spans="2:4">
      <c r="B62" s="304" t="str">
        <f>+'Bce 8 Columnas'!B41</f>
        <v>1-2-01-001 Empresa Relacionada FC</v>
      </c>
      <c r="C62" s="255">
        <v>195000000</v>
      </c>
      <c r="D62" s="256" t="s">
        <v>315</v>
      </c>
    </row>
    <row r="63" spans="2:4">
      <c r="B63" s="304" t="str">
        <f>+'Bce 8 Columnas'!B42</f>
        <v>1-2-01-002 Empresa Relacionada B&amp;N</v>
      </c>
      <c r="C63" s="255">
        <v>185000000</v>
      </c>
      <c r="D63" s="256" t="s">
        <v>315</v>
      </c>
    </row>
    <row r="64" spans="2:4">
      <c r="B64" s="304" t="str">
        <f>+'Bce 8 Columnas'!B43</f>
        <v>1-2-01-003 Empresa Relacionada CasaIdeas</v>
      </c>
      <c r="C64" s="255">
        <v>13500000</v>
      </c>
      <c r="D64" s="256" t="s">
        <v>315</v>
      </c>
    </row>
    <row r="65" spans="2:4">
      <c r="B65" s="304" t="str">
        <f>+'Bce 8 Columnas'!B44</f>
        <v>1-2-01-004 Empresa Relacionada Falabella</v>
      </c>
      <c r="C65" s="255">
        <v>300000000</v>
      </c>
      <c r="D65" s="256" t="s">
        <v>315</v>
      </c>
    </row>
    <row r="66" spans="2:4">
      <c r="B66" s="304" t="str">
        <f>+'Bce 8 Columnas'!B45</f>
        <v>1-2-01-005 Empresa Relacionada Paris</v>
      </c>
      <c r="C66" s="255">
        <v>117250000</v>
      </c>
      <c r="D66" s="256" t="s">
        <v>315</v>
      </c>
    </row>
    <row r="67" spans="2:4">
      <c r="B67" s="304" t="str">
        <f>+'Bce 8 Columnas'!B46</f>
        <v>1-2-01-006 Empresa Relacionada Lun</v>
      </c>
      <c r="C67" s="255">
        <v>31500000</v>
      </c>
      <c r="D67" s="256" t="s">
        <v>315</v>
      </c>
    </row>
    <row r="68" spans="2:4" ht="14.65" thickBot="1">
      <c r="B68" s="304" t="str">
        <f>+'Bce 8 Columnas'!B47</f>
        <v>1-2-01-007 Empresa Relacionada Roma</v>
      </c>
      <c r="C68" s="318">
        <v>78000000</v>
      </c>
      <c r="D68" s="256" t="s">
        <v>315</v>
      </c>
    </row>
    <row r="69" spans="2:4">
      <c r="B69" s="153" t="s">
        <v>268</v>
      </c>
      <c r="C69" s="168">
        <v>920250000</v>
      </c>
      <c r="D69" s="155"/>
    </row>
    <row r="70" spans="2:4" ht="4.25" customHeight="1">
      <c r="B70" s="158"/>
      <c r="C70" s="149"/>
      <c r="D70" s="150"/>
    </row>
    <row r="71" spans="2:4">
      <c r="B71" s="304" t="str">
        <f>+'Bce 8 Columnas'!B48</f>
        <v>1-2-03-001 Software Contable</v>
      </c>
      <c r="C71" s="255">
        <v>1500000</v>
      </c>
      <c r="D71" s="256" t="s">
        <v>315</v>
      </c>
    </row>
    <row r="72" spans="2:4">
      <c r="B72" s="304" t="str">
        <f>+'Bce 8 Columnas'!B49</f>
        <v>1-2-03-002 Derechos de Agua</v>
      </c>
      <c r="C72" s="255">
        <v>1</v>
      </c>
      <c r="D72" s="256" t="s">
        <v>315</v>
      </c>
    </row>
    <row r="73" spans="2:4">
      <c r="B73" s="304" t="str">
        <f>+'Bce 8 Columnas'!B50</f>
        <v>1-2-03-003 Servidumbre de Paso</v>
      </c>
      <c r="C73" s="255">
        <v>7000000</v>
      </c>
      <c r="D73" s="256" t="s">
        <v>315</v>
      </c>
    </row>
    <row r="74" spans="2:4">
      <c r="B74" s="304" t="str">
        <f>+'Bce 8 Columnas'!B51</f>
        <v>1-2-03-004 Marca Colegio de Contadores</v>
      </c>
      <c r="C74" s="255">
        <v>0</v>
      </c>
      <c r="D74" s="256" t="s">
        <v>315</v>
      </c>
    </row>
    <row r="75" spans="2:4">
      <c r="B75" s="153" t="s">
        <v>181</v>
      </c>
      <c r="C75" s="168">
        <v>8500001</v>
      </c>
      <c r="D75" s="155"/>
    </row>
    <row r="76" spans="2:4" ht="4.25" customHeight="1">
      <c r="B76" s="158"/>
      <c r="C76" s="149"/>
      <c r="D76" s="150"/>
    </row>
    <row r="77" spans="2:4">
      <c r="B77" s="159" t="str">
        <f>+'Bce 8 Columnas'!B52</f>
        <v>1-2-05-001 Plusvalia</v>
      </c>
      <c r="C77" s="160">
        <v>407500000</v>
      </c>
      <c r="D77" s="177" t="s">
        <v>316</v>
      </c>
    </row>
    <row r="78" spans="2:4" ht="14.65" thickBot="1">
      <c r="B78" s="159" t="str">
        <f>+'Bce 8 Columnas'!B53</f>
        <v>1-2-05-002 Amortización Plusvalia</v>
      </c>
      <c r="C78" s="166">
        <v>-22500000</v>
      </c>
      <c r="D78" s="177" t="s">
        <v>316</v>
      </c>
    </row>
    <row r="79" spans="2:4">
      <c r="B79" s="153" t="s">
        <v>276</v>
      </c>
      <c r="C79" s="168">
        <f>+C77+C78</f>
        <v>385000000</v>
      </c>
      <c r="D79" s="155"/>
    </row>
    <row r="80" spans="2:4">
      <c r="B80" s="158"/>
      <c r="C80" s="149"/>
      <c r="D80" s="150"/>
    </row>
    <row r="81" spans="2:4">
      <c r="B81" s="304" t="str">
        <f>+'Bce 8 Columnas'!B54</f>
        <v xml:space="preserve">1-2-10-001 Maquinarias y Equipos </v>
      </c>
      <c r="C81" s="255">
        <v>15000000</v>
      </c>
      <c r="D81" s="256" t="s">
        <v>315</v>
      </c>
    </row>
    <row r="82" spans="2:4">
      <c r="B82" s="304" t="str">
        <f>+'Bce 8 Columnas'!B55</f>
        <v>1-2-10-002 Muebles y Enseres</v>
      </c>
      <c r="C82" s="255">
        <v>20000000</v>
      </c>
      <c r="D82" s="256" t="s">
        <v>315</v>
      </c>
    </row>
    <row r="83" spans="2:4">
      <c r="B83" s="304" t="str">
        <f>+'Bce 8 Columnas'!B56</f>
        <v xml:space="preserve">1-2-10-003 Vehículos </v>
      </c>
      <c r="C83" s="255">
        <v>30000000</v>
      </c>
      <c r="D83" s="256" t="s">
        <v>315</v>
      </c>
    </row>
    <row r="84" spans="2:4">
      <c r="B84" s="304" t="str">
        <f>+'Bce 8 Columnas'!B57</f>
        <v>1-2-10-004 Edificaciones</v>
      </c>
      <c r="C84" s="255">
        <v>200000000</v>
      </c>
      <c r="D84" s="256" t="s">
        <v>315</v>
      </c>
    </row>
    <row r="85" spans="2:4">
      <c r="B85" s="304" t="str">
        <f>+'Bce 8 Columnas'!B59</f>
        <v>1-2-10-006 Otras Máquinas y Equipos</v>
      </c>
      <c r="C85" s="255">
        <v>300000000</v>
      </c>
      <c r="D85" s="256" t="s">
        <v>315</v>
      </c>
    </row>
    <row r="86" spans="2:4">
      <c r="B86" s="304" t="str">
        <f>+'Bce 8 Columnas'!B60</f>
        <v>1-2-10-007 Terrenos</v>
      </c>
      <c r="C86" s="255">
        <v>500000000</v>
      </c>
      <c r="D86" s="256" t="s">
        <v>315</v>
      </c>
    </row>
    <row r="87" spans="2:4">
      <c r="B87" s="304" t="str">
        <f>+'Bce 8 Columnas'!B62</f>
        <v>1-2-10-008 Dep. Acum. de Edificaciones</v>
      </c>
      <c r="C87" s="255">
        <v>-60000000</v>
      </c>
      <c r="D87" s="256" t="s">
        <v>315</v>
      </c>
    </row>
    <row r="88" spans="2:4">
      <c r="B88" s="304" t="str">
        <f>+'Bce 8 Columnas'!B63</f>
        <v xml:space="preserve">1-2-10-009 Dep. Acum. de Maquinarias y Equipos </v>
      </c>
      <c r="C88" s="255">
        <v>-5000000</v>
      </c>
      <c r="D88" s="256" t="s">
        <v>315</v>
      </c>
    </row>
    <row r="89" spans="2:4">
      <c r="B89" s="304" t="str">
        <f>+'Bce 8 Columnas'!B64</f>
        <v xml:space="preserve">1-2-10-010 Dep. Acum. de Vehículos </v>
      </c>
      <c r="C89" s="255">
        <v>-6000000</v>
      </c>
      <c r="D89" s="256" t="s">
        <v>315</v>
      </c>
    </row>
    <row r="90" spans="2:4">
      <c r="B90" s="304" t="str">
        <f>+'Bce 8 Columnas'!B65</f>
        <v>1-2-10-011 Dep. Acum. de Muebles y Enseres</v>
      </c>
      <c r="C90" s="255">
        <v>-10000000</v>
      </c>
      <c r="D90" s="256" t="s">
        <v>315</v>
      </c>
    </row>
    <row r="91" spans="2:4">
      <c r="B91" s="304" t="str">
        <f>+'Bce 8 Columnas'!B66</f>
        <v>1-2-10-012 Dep. Acum. de Otras Máquinas y Equipos</v>
      </c>
      <c r="C91" s="255">
        <v>-20000000</v>
      </c>
      <c r="D91" s="256" t="s">
        <v>315</v>
      </c>
    </row>
    <row r="92" spans="2:4" ht="14.65" thickBot="1">
      <c r="B92" s="159"/>
      <c r="C92" s="166"/>
      <c r="D92" s="155"/>
    </row>
    <row r="93" spans="2:4">
      <c r="B93" s="153" t="s">
        <v>182</v>
      </c>
      <c r="C93" s="168">
        <v>964000000</v>
      </c>
      <c r="D93" s="155"/>
    </row>
    <row r="94" spans="2:4">
      <c r="B94" s="158"/>
      <c r="C94" s="149"/>
      <c r="D94" s="150"/>
    </row>
    <row r="95" spans="2:4">
      <c r="B95" s="319" t="str">
        <f>+'Bce 8 Columnas'!B58</f>
        <v>1-2-10-005 Activos en Leasing</v>
      </c>
      <c r="C95" s="320">
        <v>225000000</v>
      </c>
      <c r="D95" s="256" t="s">
        <v>315</v>
      </c>
    </row>
    <row r="96" spans="2:4">
      <c r="B96" s="319" t="str">
        <f>+'Bce 8 Columnas'!B67</f>
        <v>1-2-10-013 Dep. Acum. de Activos en Leasing</v>
      </c>
      <c r="C96" s="320">
        <v>-6250000</v>
      </c>
      <c r="D96" s="256" t="s">
        <v>315</v>
      </c>
    </row>
    <row r="97" spans="2:4">
      <c r="B97" s="153" t="s">
        <v>361</v>
      </c>
      <c r="C97" s="168">
        <v>218750000</v>
      </c>
      <c r="D97" s="155"/>
    </row>
    <row r="98" spans="2:4">
      <c r="B98" s="158"/>
      <c r="C98" s="149"/>
      <c r="D98" s="150"/>
    </row>
    <row r="99" spans="2:4" ht="14.65" thickBot="1">
      <c r="B99" s="159" t="str">
        <f>+'Bce 8 Columnas'!B68</f>
        <v>1-2-15-001 Activos por Impuestos diferidos</v>
      </c>
      <c r="C99" s="166">
        <v>0</v>
      </c>
      <c r="D99" s="155"/>
    </row>
    <row r="100" spans="2:4" ht="14.65" thickBot="1">
      <c r="B100" s="153" t="s">
        <v>183</v>
      </c>
      <c r="C100" s="154">
        <v>0</v>
      </c>
      <c r="D100" s="155"/>
    </row>
    <row r="101" spans="2:4" ht="14.65" thickBot="1">
      <c r="B101" s="244" t="s">
        <v>0</v>
      </c>
      <c r="C101" s="246"/>
      <c r="D101" s="247"/>
    </row>
    <row r="102" spans="2:4" ht="14.65" thickBot="1">
      <c r="B102" s="170"/>
      <c r="C102" s="170"/>
      <c r="D102" s="173"/>
    </row>
    <row r="103" spans="2:4" ht="14.65" thickBot="1"/>
    <row r="104" spans="2:4">
      <c r="B104" s="139"/>
      <c r="C104" s="230" t="s">
        <v>319</v>
      </c>
      <c r="D104" s="140"/>
    </row>
    <row r="105" spans="2:4">
      <c r="B105" s="142" t="s">
        <v>165</v>
      </c>
      <c r="C105" s="142" t="s">
        <v>402</v>
      </c>
      <c r="D105" s="143" t="s">
        <v>362</v>
      </c>
    </row>
    <row r="106" spans="2:4" ht="14.65" thickBot="1">
      <c r="B106" s="145"/>
      <c r="C106" s="145"/>
      <c r="D106" s="146"/>
    </row>
    <row r="107" spans="2:4" ht="6" customHeight="1">
      <c r="B107" s="149"/>
      <c r="C107" s="149"/>
      <c r="D107" s="150"/>
    </row>
    <row r="108" spans="2:4">
      <c r="B108" s="153" t="s">
        <v>184</v>
      </c>
      <c r="C108" s="153"/>
      <c r="D108" s="150"/>
    </row>
    <row r="109" spans="2:4" ht="4.25" customHeight="1">
      <c r="B109" s="158"/>
      <c r="C109" s="149"/>
      <c r="D109" s="150"/>
    </row>
    <row r="110" spans="2:4">
      <c r="B110" s="153" t="s">
        <v>185</v>
      </c>
      <c r="C110" s="153"/>
      <c r="D110" s="150"/>
    </row>
    <row r="111" spans="2:4" ht="4.8" customHeight="1">
      <c r="B111" s="158"/>
      <c r="C111" s="149"/>
      <c r="D111" s="150"/>
    </row>
    <row r="112" spans="2:4">
      <c r="B112" s="159" t="s">
        <v>226</v>
      </c>
      <c r="C112" s="162">
        <v>820000000</v>
      </c>
      <c r="D112" s="176" t="s">
        <v>316</v>
      </c>
    </row>
    <row r="113" spans="2:4">
      <c r="B113" s="321" t="s">
        <v>228</v>
      </c>
      <c r="C113" s="322">
        <v>40000000</v>
      </c>
      <c r="D113" s="322">
        <v>16000000</v>
      </c>
    </row>
    <row r="114" spans="2:4">
      <c r="B114" s="159" t="s">
        <v>230</v>
      </c>
      <c r="C114" s="162">
        <v>120000000</v>
      </c>
      <c r="D114" s="176" t="s">
        <v>316</v>
      </c>
    </row>
    <row r="115" spans="2:4">
      <c r="B115" s="304" t="s">
        <v>232</v>
      </c>
      <c r="C115" s="258">
        <v>330000000</v>
      </c>
      <c r="D115" s="256" t="s">
        <v>315</v>
      </c>
    </row>
    <row r="116" spans="2:4" ht="14.65" thickBot="1">
      <c r="B116" s="304" t="s">
        <v>234</v>
      </c>
      <c r="C116" s="258">
        <v>-110000000</v>
      </c>
      <c r="D116" s="256" t="s">
        <v>315</v>
      </c>
    </row>
    <row r="117" spans="2:4">
      <c r="B117" s="153" t="s">
        <v>186</v>
      </c>
      <c r="C117" s="164">
        <v>1200000000</v>
      </c>
      <c r="D117" s="150"/>
    </row>
    <row r="118" spans="2:4" ht="14.65" thickBot="1">
      <c r="B118" s="158"/>
      <c r="C118" s="149"/>
      <c r="D118" s="150"/>
    </row>
    <row r="119" spans="2:4" ht="14.65" thickBot="1">
      <c r="B119" s="244" t="s">
        <v>237</v>
      </c>
      <c r="C119" s="254">
        <v>150000000</v>
      </c>
      <c r="D119" s="254">
        <v>40000000</v>
      </c>
    </row>
    <row r="120" spans="2:4" ht="14.65" thickBot="1">
      <c r="B120" s="315" t="s">
        <v>238</v>
      </c>
      <c r="C120" s="323">
        <v>300000000</v>
      </c>
      <c r="D120" s="323">
        <v>120000000</v>
      </c>
    </row>
    <row r="121" spans="2:4">
      <c r="B121" s="159" t="s">
        <v>341</v>
      </c>
      <c r="C121" s="162">
        <v>5600000</v>
      </c>
      <c r="D121" s="176" t="s">
        <v>316</v>
      </c>
    </row>
    <row r="122" spans="2:4">
      <c r="B122" s="159" t="s">
        <v>239</v>
      </c>
      <c r="C122" s="162">
        <v>6324052</v>
      </c>
      <c r="D122" s="176" t="s">
        <v>316</v>
      </c>
    </row>
    <row r="123" spans="2:4">
      <c r="B123" s="159" t="s">
        <v>240</v>
      </c>
      <c r="C123" s="162">
        <v>2000000</v>
      </c>
      <c r="D123" s="176" t="s">
        <v>316</v>
      </c>
    </row>
    <row r="124" spans="2:4" ht="14.65" thickBot="1">
      <c r="B124" s="159" t="s">
        <v>342</v>
      </c>
      <c r="C124" s="162">
        <v>5000000</v>
      </c>
      <c r="D124" s="176" t="s">
        <v>316</v>
      </c>
    </row>
    <row r="125" spans="2:4" ht="14.65" thickBot="1">
      <c r="B125" s="244" t="s">
        <v>241</v>
      </c>
      <c r="C125" s="254">
        <v>35000000</v>
      </c>
      <c r="D125" s="254">
        <v>42000000</v>
      </c>
    </row>
    <row r="126" spans="2:4">
      <c r="B126" s="153" t="s">
        <v>187</v>
      </c>
      <c r="C126" s="300">
        <v>503924052</v>
      </c>
      <c r="D126" s="150"/>
    </row>
    <row r="127" spans="2:4">
      <c r="B127" s="158"/>
      <c r="C127" s="149"/>
      <c r="D127" s="150"/>
    </row>
    <row r="128" spans="2:4">
      <c r="B128" s="304" t="s">
        <v>244</v>
      </c>
      <c r="C128" s="258">
        <v>180000000</v>
      </c>
      <c r="D128" s="256" t="s">
        <v>315</v>
      </c>
    </row>
    <row r="129" spans="2:4">
      <c r="B129" s="304" t="s">
        <v>343</v>
      </c>
      <c r="C129" s="258">
        <v>679000000</v>
      </c>
      <c r="D129" s="256" t="s">
        <v>315</v>
      </c>
    </row>
    <row r="130" spans="2:4">
      <c r="B130" s="304" t="s">
        <v>247</v>
      </c>
      <c r="C130" s="258">
        <v>10000000</v>
      </c>
      <c r="D130" s="256" t="s">
        <v>315</v>
      </c>
    </row>
    <row r="131" spans="2:4" ht="14.65" thickBot="1">
      <c r="B131" s="304" t="s">
        <v>249</v>
      </c>
      <c r="C131" s="258">
        <v>120000000</v>
      </c>
      <c r="D131" s="256" t="s">
        <v>315</v>
      </c>
    </row>
    <row r="132" spans="2:4">
      <c r="B132" s="153" t="s">
        <v>189</v>
      </c>
      <c r="C132" s="164">
        <v>989000000</v>
      </c>
      <c r="D132" s="150"/>
    </row>
    <row r="133" spans="2:4">
      <c r="B133" s="158"/>
      <c r="C133" s="149"/>
      <c r="D133" s="150"/>
    </row>
    <row r="134" spans="2:4" ht="14.65" thickBot="1">
      <c r="B134" s="231" t="s">
        <v>251</v>
      </c>
      <c r="C134" s="232">
        <v>180000000</v>
      </c>
      <c r="D134" s="324" t="s">
        <v>316</v>
      </c>
    </row>
    <row r="135" spans="2:4">
      <c r="B135" s="153" t="s">
        <v>190</v>
      </c>
      <c r="C135" s="164">
        <v>180000000</v>
      </c>
      <c r="D135" s="176"/>
    </row>
    <row r="136" spans="2:4">
      <c r="B136" s="158"/>
      <c r="C136" s="149"/>
      <c r="D136" s="176"/>
    </row>
    <row r="137" spans="2:4" ht="14.65" thickBot="1">
      <c r="B137" s="159" t="s">
        <v>262</v>
      </c>
      <c r="C137" s="288">
        <v>150000000</v>
      </c>
      <c r="D137" s="176" t="s">
        <v>316</v>
      </c>
    </row>
    <row r="138" spans="2:4" ht="25.5">
      <c r="B138" s="153" t="s">
        <v>200</v>
      </c>
      <c r="C138" s="164">
        <v>150000000</v>
      </c>
      <c r="D138" s="150"/>
    </row>
    <row r="139" spans="2:4">
      <c r="B139" s="158"/>
      <c r="C139" s="149"/>
      <c r="D139" s="150"/>
    </row>
    <row r="140" spans="2:4">
      <c r="B140" s="153" t="s">
        <v>202</v>
      </c>
      <c r="C140" s="153"/>
      <c r="D140" s="150"/>
    </row>
    <row r="141" spans="2:4" ht="14.65" thickBot="1">
      <c r="B141" s="158"/>
      <c r="C141" s="149"/>
      <c r="D141" s="150"/>
    </row>
    <row r="142" spans="2:4" ht="14.65" thickBot="1">
      <c r="B142" s="327" t="s">
        <v>344</v>
      </c>
      <c r="C142" s="328">
        <v>400000000</v>
      </c>
      <c r="D142" s="326" t="s">
        <v>363</v>
      </c>
    </row>
    <row r="143" spans="2:4" ht="14.65" thickBot="1">
      <c r="B143" s="244" t="s">
        <v>265</v>
      </c>
      <c r="C143" s="254">
        <v>250000000</v>
      </c>
      <c r="D143" s="371" t="s">
        <v>400</v>
      </c>
    </row>
    <row r="144" spans="2:4" ht="14.65" thickBot="1">
      <c r="B144" s="297" t="s">
        <v>203</v>
      </c>
      <c r="C144" s="325">
        <v>650000000</v>
      </c>
      <c r="D144" s="229"/>
    </row>
    <row r="145" spans="2:4">
      <c r="B145" s="153"/>
      <c r="C145" s="300"/>
      <c r="D145" s="150"/>
    </row>
    <row r="146" spans="2:4">
      <c r="B146" s="153"/>
      <c r="C146" s="300"/>
      <c r="D146" s="150"/>
    </row>
    <row r="147" spans="2:4">
      <c r="B147" s="158"/>
      <c r="C147" s="149"/>
      <c r="D147" s="150"/>
    </row>
    <row r="148" spans="2:4" ht="14.65" thickBot="1">
      <c r="B148" s="159"/>
      <c r="C148" s="170"/>
      <c r="D148" s="288"/>
    </row>
    <row r="149" spans="2:4">
      <c r="B149" s="153" t="s">
        <v>204</v>
      </c>
      <c r="C149" s="153">
        <v>0</v>
      </c>
      <c r="D149" s="150"/>
    </row>
    <row r="150" spans="2:4" ht="14.65" thickBot="1">
      <c r="B150" s="158"/>
      <c r="C150" s="149"/>
      <c r="D150" s="150"/>
    </row>
    <row r="151" spans="2:4" ht="14.65" thickBot="1">
      <c r="B151" s="331" t="s">
        <v>266</v>
      </c>
      <c r="C151" s="332">
        <v>720000000</v>
      </c>
      <c r="D151" s="333"/>
    </row>
    <row r="152" spans="2:4">
      <c r="B152" s="153" t="s">
        <v>205</v>
      </c>
      <c r="C152" s="300">
        <v>720000000</v>
      </c>
      <c r="D152" s="150"/>
    </row>
    <row r="153" spans="2:4">
      <c r="B153" s="158"/>
      <c r="C153" s="149"/>
      <c r="D153" s="150"/>
    </row>
    <row r="154" spans="2:4" ht="14.65" thickBot="1">
      <c r="B154" s="158"/>
      <c r="C154" s="149"/>
      <c r="D154" s="150"/>
    </row>
    <row r="155" spans="2:4" ht="14.65" thickBot="1">
      <c r="B155" s="329" t="s">
        <v>222</v>
      </c>
      <c r="C155" s="312">
        <v>550614949</v>
      </c>
      <c r="D155" s="330"/>
    </row>
    <row r="156" spans="2:4">
      <c r="B156" s="153" t="s">
        <v>267</v>
      </c>
      <c r="C156" s="300">
        <v>550614949</v>
      </c>
      <c r="D156" s="150"/>
    </row>
    <row r="157" spans="2:4" ht="14.65" thickBot="1">
      <c r="B157" s="158"/>
      <c r="C157" s="149"/>
      <c r="D157" s="150"/>
    </row>
    <row r="158" spans="2:4" ht="14.65" thickBot="1">
      <c r="B158" s="307" t="s">
        <v>3</v>
      </c>
      <c r="C158" s="308">
        <v>4943539001</v>
      </c>
      <c r="D158" s="178">
        <v>0</v>
      </c>
    </row>
    <row r="159" spans="2:4" ht="14.65" thickBot="1">
      <c r="B159" s="170"/>
      <c r="C159" s="170"/>
      <c r="D159" s="173"/>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FC8BF-16CD-4D68-AF9D-E5584B02988D}">
  <dimension ref="B1:G159"/>
  <sheetViews>
    <sheetView zoomScale="120" zoomScaleNormal="120" workbookViewId="0">
      <selection activeCell="E6" sqref="E6"/>
    </sheetView>
  </sheetViews>
  <sheetFormatPr baseColWidth="10" defaultColWidth="10.86328125" defaultRowHeight="16.5"/>
  <cols>
    <col min="1" max="1" width="3.53125" style="179" customWidth="1"/>
    <col min="2" max="2" width="12.6640625" style="179" bestFit="1" customWidth="1"/>
    <col min="3" max="3" width="30.53125" style="179" customWidth="1"/>
    <col min="4" max="4" width="15.19921875" style="179" customWidth="1"/>
    <col min="5" max="5" width="28.796875" style="180" customWidth="1"/>
    <col min="6" max="6" width="18" style="181" customWidth="1"/>
    <col min="7" max="7" width="18" style="182" customWidth="1"/>
    <col min="8" max="16384" width="10.86328125" style="179"/>
  </cols>
  <sheetData>
    <row r="1" spans="2:7" ht="16.899999999999999" thickBot="1"/>
    <row r="2" spans="2:7" ht="16.899999999999999" thickBot="1">
      <c r="B2" s="548" t="s">
        <v>223</v>
      </c>
      <c r="C2" s="548"/>
      <c r="D2" s="548"/>
      <c r="F2" s="389" t="s">
        <v>367</v>
      </c>
      <c r="G2" s="390"/>
    </row>
    <row r="3" spans="2:7" ht="16.899999999999999" thickBot="1">
      <c r="B3" s="548" t="s">
        <v>397</v>
      </c>
      <c r="C3" s="548"/>
      <c r="D3" s="548"/>
      <c r="F3" s="391" t="s">
        <v>368</v>
      </c>
      <c r="G3" s="392"/>
    </row>
    <row r="4" spans="2:7">
      <c r="B4" s="548" t="s">
        <v>401</v>
      </c>
      <c r="C4" s="548"/>
      <c r="D4" s="388"/>
    </row>
    <row r="6" spans="2:7" ht="16.899999999999999" thickBot="1"/>
    <row r="7" spans="2:7" ht="16.899999999999999" thickBot="1">
      <c r="C7" s="593" t="s">
        <v>382</v>
      </c>
      <c r="D7" s="594"/>
      <c r="E7" s="594"/>
      <c r="F7" s="594"/>
      <c r="G7" s="595"/>
    </row>
    <row r="8" spans="2:7" ht="16.899999999999999" thickBot="1"/>
    <row r="9" spans="2:7" ht="16.899999999999999" thickBot="1">
      <c r="C9" s="183" t="s">
        <v>318</v>
      </c>
      <c r="D9" s="184"/>
      <c r="E9" s="185" t="s">
        <v>365</v>
      </c>
      <c r="F9" s="186" t="s">
        <v>511</v>
      </c>
      <c r="G9" s="187" t="s">
        <v>224</v>
      </c>
    </row>
    <row r="10" spans="2:7" ht="16.899999999999999" thickBot="1">
      <c r="C10" s="179" t="str">
        <f>+'Analisis Inicial'!B14</f>
        <v xml:space="preserve">1-1-01-001 Caja </v>
      </c>
      <c r="E10" s="188">
        <f>+'Analisis Inicial'!C14</f>
        <v>50000000</v>
      </c>
      <c r="F10" s="189"/>
      <c r="G10" s="190"/>
    </row>
    <row r="11" spans="2:7" ht="16.899999999999999" thickBot="1">
      <c r="E11" s="380"/>
      <c r="F11" s="381"/>
      <c r="G11" s="382"/>
    </row>
    <row r="12" spans="2:7">
      <c r="C12" s="596"/>
      <c r="D12" s="597"/>
      <c r="E12" s="597"/>
      <c r="F12" s="597"/>
      <c r="G12" s="598"/>
    </row>
    <row r="13" spans="2:7" ht="16.899999999999999" thickBot="1">
      <c r="C13" s="599"/>
      <c r="D13" s="600"/>
      <c r="E13" s="600"/>
      <c r="F13" s="600"/>
      <c r="G13" s="601"/>
    </row>
    <row r="14" spans="2:7">
      <c r="E14" s="380"/>
      <c r="F14" s="381"/>
      <c r="G14" s="382"/>
    </row>
    <row r="15" spans="2:7" ht="16.899999999999999" thickBot="1"/>
    <row r="16" spans="2:7" ht="16.899999999999999" thickBot="1">
      <c r="B16" s="265" t="s">
        <v>320</v>
      </c>
      <c r="C16" s="590" t="s">
        <v>318</v>
      </c>
      <c r="D16" s="591"/>
      <c r="E16" s="592"/>
      <c r="F16" s="266" t="s">
        <v>321</v>
      </c>
      <c r="G16" s="266" t="s">
        <v>322</v>
      </c>
    </row>
    <row r="17" spans="2:7">
      <c r="B17" s="191"/>
      <c r="C17" s="192" t="s">
        <v>323</v>
      </c>
      <c r="D17" s="193">
        <v>1</v>
      </c>
      <c r="E17" s="194" t="s">
        <v>323</v>
      </c>
      <c r="F17" s="195"/>
      <c r="G17" s="196"/>
    </row>
    <row r="18" spans="2:7">
      <c r="B18" s="191"/>
      <c r="C18" s="197"/>
      <c r="E18" s="198"/>
      <c r="F18" s="195"/>
      <c r="G18" s="196"/>
    </row>
    <row r="19" spans="2:7" ht="16.899999999999999" thickBot="1">
      <c r="B19" s="191"/>
      <c r="C19" s="197"/>
      <c r="E19" s="198"/>
      <c r="F19" s="195"/>
      <c r="G19" s="196"/>
    </row>
    <row r="20" spans="2:7">
      <c r="B20" s="191"/>
      <c r="C20" s="611" t="s">
        <v>399</v>
      </c>
      <c r="D20" s="612"/>
      <c r="E20" s="613"/>
      <c r="F20" s="195"/>
      <c r="G20" s="196"/>
    </row>
    <row r="21" spans="2:7" ht="16.899999999999999" thickBot="1">
      <c r="B21" s="199"/>
      <c r="C21" s="614"/>
      <c r="D21" s="615"/>
      <c r="E21" s="616"/>
      <c r="F21" s="189"/>
      <c r="G21" s="190"/>
    </row>
    <row r="22" spans="2:7" ht="16.899999999999999" thickBot="1"/>
    <row r="23" spans="2:7" ht="16.899999999999999" thickBot="1">
      <c r="C23" s="183" t="s">
        <v>318</v>
      </c>
      <c r="D23" s="184"/>
      <c r="E23" s="185" t="s">
        <v>365</v>
      </c>
      <c r="F23" s="186" t="s">
        <v>511</v>
      </c>
      <c r="G23" s="187" t="s">
        <v>224</v>
      </c>
    </row>
    <row r="24" spans="2:7" ht="16.899999999999999" thickBot="1">
      <c r="C24" s="179" t="str">
        <f>+'Analisis Inicial'!B16</f>
        <v>1-1-01-003 Fondo Fijo</v>
      </c>
      <c r="E24" s="188">
        <f>+'Analisis Inicial'!C16</f>
        <v>1000000</v>
      </c>
      <c r="F24" s="189"/>
      <c r="G24" s="190"/>
    </row>
    <row r="25" spans="2:7" ht="16.899999999999999" thickBot="1"/>
    <row r="26" spans="2:7">
      <c r="C26" s="602"/>
      <c r="D26" s="603"/>
      <c r="E26" s="603"/>
      <c r="F26" s="603"/>
      <c r="G26" s="604"/>
    </row>
    <row r="27" spans="2:7" ht="16.899999999999999" thickBot="1">
      <c r="C27" s="605"/>
      <c r="D27" s="606"/>
      <c r="E27" s="606"/>
      <c r="F27" s="606"/>
      <c r="G27" s="607"/>
    </row>
    <row r="28" spans="2:7" ht="16.899999999999999" thickBot="1"/>
    <row r="29" spans="2:7" ht="16.899999999999999" thickBot="1">
      <c r="B29" s="265" t="s">
        <v>320</v>
      </c>
      <c r="C29" s="590" t="s">
        <v>318</v>
      </c>
      <c r="D29" s="591"/>
      <c r="E29" s="592"/>
      <c r="F29" s="266" t="s">
        <v>321</v>
      </c>
      <c r="G29" s="266" t="s">
        <v>322</v>
      </c>
    </row>
    <row r="30" spans="2:7">
      <c r="B30" s="191"/>
      <c r="C30" s="192" t="s">
        <v>323</v>
      </c>
      <c r="D30" s="193">
        <v>2</v>
      </c>
      <c r="E30" s="194" t="s">
        <v>323</v>
      </c>
      <c r="F30" s="195"/>
      <c r="G30" s="196"/>
    </row>
    <row r="31" spans="2:7">
      <c r="B31" s="191"/>
      <c r="C31" s="197"/>
      <c r="E31" s="198"/>
      <c r="F31" s="195"/>
      <c r="G31" s="196"/>
    </row>
    <row r="32" spans="2:7" ht="16.899999999999999" thickBot="1">
      <c r="B32" s="191"/>
      <c r="C32" s="197"/>
      <c r="E32" s="198"/>
      <c r="F32" s="195"/>
      <c r="G32" s="196"/>
    </row>
    <row r="33" spans="2:7">
      <c r="B33" s="191"/>
      <c r="C33" s="611" t="s">
        <v>512</v>
      </c>
      <c r="D33" s="612"/>
      <c r="E33" s="613"/>
      <c r="F33" s="195"/>
      <c r="G33" s="196"/>
    </row>
    <row r="34" spans="2:7" ht="16.899999999999999" thickBot="1">
      <c r="B34" s="199"/>
      <c r="C34" s="614"/>
      <c r="D34" s="615"/>
      <c r="E34" s="616"/>
      <c r="F34" s="189"/>
      <c r="G34" s="190"/>
    </row>
    <row r="35" spans="2:7" ht="16.899999999999999" thickBot="1"/>
    <row r="36" spans="2:7" ht="16.899999999999999" thickBot="1">
      <c r="C36" s="183" t="s">
        <v>318</v>
      </c>
      <c r="D36" s="184"/>
      <c r="E36" s="185" t="s">
        <v>365</v>
      </c>
      <c r="F36" s="186" t="s">
        <v>511</v>
      </c>
      <c r="G36" s="187" t="s">
        <v>224</v>
      </c>
    </row>
    <row r="37" spans="2:7" ht="16.899999999999999" thickBot="1">
      <c r="C37" s="179" t="str">
        <f>+'Analisis Inicial'!B17</f>
        <v>1-1-03-002 Banco Santander</v>
      </c>
      <c r="E37" s="188">
        <f>+'Analisis Inicial'!C17</f>
        <v>40000000</v>
      </c>
      <c r="F37" s="189"/>
      <c r="G37" s="190"/>
    </row>
    <row r="38" spans="2:7" ht="16.899999999999999" thickBot="1"/>
    <row r="39" spans="2:7">
      <c r="C39" s="602"/>
      <c r="D39" s="603"/>
      <c r="E39" s="603"/>
      <c r="F39" s="603"/>
      <c r="G39" s="604"/>
    </row>
    <row r="40" spans="2:7" ht="16.899999999999999" thickBot="1">
      <c r="C40" s="605"/>
      <c r="D40" s="606"/>
      <c r="E40" s="606"/>
      <c r="F40" s="606"/>
      <c r="G40" s="607"/>
    </row>
    <row r="41" spans="2:7" ht="16.899999999999999" thickBot="1"/>
    <row r="42" spans="2:7" ht="16.899999999999999" thickBot="1">
      <c r="B42" s="265" t="s">
        <v>320</v>
      </c>
      <c r="C42" s="590" t="s">
        <v>318</v>
      </c>
      <c r="D42" s="591"/>
      <c r="E42" s="592"/>
      <c r="F42" s="266" t="s">
        <v>321</v>
      </c>
      <c r="G42" s="266" t="s">
        <v>322</v>
      </c>
    </row>
    <row r="43" spans="2:7">
      <c r="B43" s="191"/>
      <c r="C43" s="192" t="s">
        <v>323</v>
      </c>
      <c r="D43" s="193">
        <v>3</v>
      </c>
      <c r="E43" s="194" t="s">
        <v>323</v>
      </c>
      <c r="F43" s="195"/>
      <c r="G43" s="196"/>
    </row>
    <row r="44" spans="2:7">
      <c r="B44" s="384"/>
      <c r="C44" s="385"/>
      <c r="D44" s="386"/>
      <c r="E44" s="387"/>
      <c r="F44" s="383"/>
      <c r="G44" s="383"/>
    </row>
    <row r="45" spans="2:7" ht="16.899999999999999" thickBot="1">
      <c r="B45" s="384"/>
      <c r="C45" s="385"/>
      <c r="D45" s="386"/>
      <c r="E45" s="387"/>
      <c r="F45" s="383"/>
      <c r="G45" s="383"/>
    </row>
    <row r="46" spans="2:7">
      <c r="B46" s="191"/>
      <c r="C46" s="584" t="s">
        <v>399</v>
      </c>
      <c r="D46" s="585"/>
      <c r="E46" s="586"/>
      <c r="F46" s="195"/>
      <c r="G46" s="196"/>
    </row>
    <row r="47" spans="2:7" ht="16.899999999999999" thickBot="1">
      <c r="B47" s="199"/>
      <c r="C47" s="587"/>
      <c r="D47" s="588"/>
      <c r="E47" s="589"/>
      <c r="F47" s="189"/>
      <c r="G47" s="190"/>
    </row>
    <row r="48" spans="2:7" ht="16.899999999999999" thickBot="1"/>
    <row r="49" spans="2:7" ht="16.899999999999999" thickBot="1">
      <c r="C49" s="183" t="s">
        <v>318</v>
      </c>
      <c r="D49" s="184"/>
      <c r="E49" s="185" t="s">
        <v>365</v>
      </c>
      <c r="F49" s="186" t="s">
        <v>511</v>
      </c>
      <c r="G49" s="187" t="s">
        <v>224</v>
      </c>
    </row>
    <row r="50" spans="2:7" ht="16.899999999999999" thickBot="1">
      <c r="C50" s="179" t="str">
        <f>+'Analisis Inicial'!B43</f>
        <v>1-1-09-005 Fondos por Rendir</v>
      </c>
      <c r="E50" s="188">
        <f>+'Analisis Inicial'!C43</f>
        <v>40000000</v>
      </c>
      <c r="F50" s="189"/>
      <c r="G50" s="190"/>
    </row>
    <row r="51" spans="2:7" ht="16.899999999999999" thickBot="1"/>
    <row r="52" spans="2:7">
      <c r="C52" s="602"/>
      <c r="D52" s="603"/>
      <c r="E52" s="603"/>
      <c r="F52" s="603"/>
      <c r="G52" s="604"/>
    </row>
    <row r="53" spans="2:7">
      <c r="C53" s="608"/>
      <c r="D53" s="609"/>
      <c r="E53" s="609"/>
      <c r="F53" s="609"/>
      <c r="G53" s="610"/>
    </row>
    <row r="54" spans="2:7" ht="16.899999999999999" thickBot="1">
      <c r="C54" s="605"/>
      <c r="D54" s="606"/>
      <c r="E54" s="606"/>
      <c r="F54" s="606"/>
      <c r="G54" s="607"/>
    </row>
    <row r="55" spans="2:7" ht="16.899999999999999" thickBot="1"/>
    <row r="56" spans="2:7" ht="16.899999999999999" thickBot="1">
      <c r="B56" s="265" t="s">
        <v>320</v>
      </c>
      <c r="C56" s="590" t="s">
        <v>318</v>
      </c>
      <c r="D56" s="591"/>
      <c r="E56" s="592"/>
      <c r="F56" s="266" t="s">
        <v>321</v>
      </c>
      <c r="G56" s="266" t="s">
        <v>322</v>
      </c>
    </row>
    <row r="57" spans="2:7">
      <c r="B57" s="191"/>
      <c r="C57" s="192" t="s">
        <v>323</v>
      </c>
      <c r="D57" s="193">
        <v>4</v>
      </c>
      <c r="E57" s="194" t="s">
        <v>323</v>
      </c>
      <c r="F57" s="195"/>
      <c r="G57" s="196"/>
    </row>
    <row r="58" spans="2:7">
      <c r="B58" s="191"/>
      <c r="C58" s="197"/>
      <c r="E58" s="198"/>
      <c r="F58" s="383"/>
      <c r="G58" s="383"/>
    </row>
    <row r="59" spans="2:7" ht="16.899999999999999" thickBot="1">
      <c r="B59" s="191"/>
      <c r="C59" s="197"/>
      <c r="E59" s="198"/>
      <c r="F59" s="383"/>
      <c r="G59" s="383"/>
    </row>
    <row r="60" spans="2:7">
      <c r="B60" s="191"/>
      <c r="C60" s="584" t="s">
        <v>399</v>
      </c>
      <c r="D60" s="585"/>
      <c r="E60" s="586"/>
      <c r="F60" s="195"/>
      <c r="G60" s="196"/>
    </row>
    <row r="61" spans="2:7" ht="16.899999999999999" thickBot="1">
      <c r="B61" s="199"/>
      <c r="C61" s="587"/>
      <c r="D61" s="588"/>
      <c r="E61" s="589"/>
      <c r="F61" s="189"/>
      <c r="G61" s="190"/>
    </row>
    <row r="62" spans="2:7" ht="16.899999999999999" thickBot="1"/>
    <row r="63" spans="2:7" ht="16.899999999999999" thickBot="1">
      <c r="C63" s="183" t="s">
        <v>318</v>
      </c>
      <c r="D63" s="184"/>
      <c r="E63" s="185" t="s">
        <v>365</v>
      </c>
      <c r="F63" s="186" t="s">
        <v>511</v>
      </c>
      <c r="G63" s="187" t="s">
        <v>224</v>
      </c>
    </row>
    <row r="64" spans="2:7" ht="16.899999999999999" thickBot="1">
      <c r="C64" s="179" t="str">
        <f>+'Analisis Inicial'!B44</f>
        <v>1-1-09-006 Clientes</v>
      </c>
      <c r="E64" s="188">
        <f>+'Analisis Inicial'!C44</f>
        <v>300210000</v>
      </c>
      <c r="F64" s="189"/>
      <c r="G64" s="190"/>
    </row>
    <row r="65" spans="2:7" ht="16.899999999999999" thickBot="1"/>
    <row r="66" spans="2:7">
      <c r="C66" s="602"/>
      <c r="D66" s="603"/>
      <c r="E66" s="603"/>
      <c r="F66" s="603"/>
      <c r="G66" s="604"/>
    </row>
    <row r="67" spans="2:7" ht="16.899999999999999" thickBot="1">
      <c r="C67" s="605"/>
      <c r="D67" s="606"/>
      <c r="E67" s="606"/>
      <c r="F67" s="606"/>
      <c r="G67" s="607"/>
    </row>
    <row r="68" spans="2:7" ht="16.899999999999999" thickBot="1"/>
    <row r="69" spans="2:7" ht="16.899999999999999" thickBot="1">
      <c r="B69" s="265" t="s">
        <v>320</v>
      </c>
      <c r="C69" s="590" t="s">
        <v>318</v>
      </c>
      <c r="D69" s="591"/>
      <c r="E69" s="592"/>
      <c r="F69" s="266" t="s">
        <v>321</v>
      </c>
      <c r="G69" s="266" t="s">
        <v>322</v>
      </c>
    </row>
    <row r="70" spans="2:7">
      <c r="B70" s="191"/>
      <c r="C70" s="192" t="s">
        <v>323</v>
      </c>
      <c r="D70" s="193">
        <v>5</v>
      </c>
      <c r="E70" s="194" t="s">
        <v>323</v>
      </c>
      <c r="F70" s="195"/>
      <c r="G70" s="196"/>
    </row>
    <row r="71" spans="2:7">
      <c r="B71" s="384"/>
      <c r="C71" s="385"/>
      <c r="D71" s="386"/>
      <c r="E71" s="387"/>
      <c r="F71" s="383"/>
      <c r="G71" s="383"/>
    </row>
    <row r="72" spans="2:7" ht="16.899999999999999" thickBot="1">
      <c r="B72" s="384"/>
      <c r="C72" s="385"/>
      <c r="D72" s="386"/>
      <c r="E72" s="387"/>
      <c r="F72" s="383"/>
      <c r="G72" s="383"/>
    </row>
    <row r="73" spans="2:7">
      <c r="B73" s="191"/>
      <c r="C73" s="584" t="s">
        <v>399</v>
      </c>
      <c r="D73" s="585"/>
      <c r="E73" s="586"/>
      <c r="F73" s="195"/>
      <c r="G73" s="196"/>
    </row>
    <row r="74" spans="2:7" ht="16.899999999999999" thickBot="1">
      <c r="B74" s="199"/>
      <c r="C74" s="587"/>
      <c r="D74" s="588"/>
      <c r="E74" s="589"/>
      <c r="F74" s="189"/>
      <c r="G74" s="190"/>
    </row>
    <row r="75" spans="2:7" ht="16.899999999999999" thickBot="1"/>
    <row r="76" spans="2:7" ht="16.899999999999999" thickBot="1">
      <c r="C76" s="183" t="s">
        <v>318</v>
      </c>
      <c r="D76" s="184"/>
      <c r="E76" s="185" t="s">
        <v>365</v>
      </c>
      <c r="F76" s="186" t="s">
        <v>511</v>
      </c>
      <c r="G76" s="187" t="s">
        <v>224</v>
      </c>
    </row>
    <row r="77" spans="2:7" ht="16.899999999999999" thickBot="1">
      <c r="C77" s="179" t="str">
        <f>+'Analisis Inicial'!B113</f>
        <v>2-1-01-002 L.C. Operacional Banco Santander</v>
      </c>
      <c r="E77" s="188">
        <f>+'Analisis Inicial'!C113</f>
        <v>40000000</v>
      </c>
      <c r="F77" s="189"/>
      <c r="G77" s="190"/>
    </row>
    <row r="78" spans="2:7" ht="16.899999999999999" thickBot="1"/>
    <row r="79" spans="2:7">
      <c r="C79" s="602"/>
      <c r="D79" s="603"/>
      <c r="E79" s="603"/>
      <c r="F79" s="603"/>
      <c r="G79" s="604"/>
    </row>
    <row r="80" spans="2:7" ht="16.899999999999999" thickBot="1">
      <c r="C80" s="605"/>
      <c r="D80" s="606"/>
      <c r="E80" s="606"/>
      <c r="F80" s="606"/>
      <c r="G80" s="607"/>
    </row>
    <row r="82" spans="2:7" ht="16.899999999999999" thickBot="1"/>
    <row r="83" spans="2:7" ht="16.899999999999999" thickBot="1">
      <c r="B83" s="265" t="s">
        <v>320</v>
      </c>
      <c r="C83" s="590" t="s">
        <v>318</v>
      </c>
      <c r="D83" s="591"/>
      <c r="E83" s="592"/>
      <c r="F83" s="266" t="s">
        <v>321</v>
      </c>
      <c r="G83" s="266" t="s">
        <v>322</v>
      </c>
    </row>
    <row r="84" spans="2:7">
      <c r="B84" s="191"/>
      <c r="C84" s="192" t="s">
        <v>323</v>
      </c>
      <c r="D84" s="193">
        <v>6</v>
      </c>
      <c r="E84" s="194" t="s">
        <v>323</v>
      </c>
      <c r="F84" s="195"/>
      <c r="G84" s="196"/>
    </row>
    <row r="85" spans="2:7">
      <c r="B85" s="191"/>
      <c r="C85" s="197"/>
      <c r="E85" s="198"/>
      <c r="F85" s="383"/>
      <c r="G85" s="383"/>
    </row>
    <row r="86" spans="2:7" ht="16.899999999999999" thickBot="1">
      <c r="B86" s="191"/>
      <c r="C86" s="197"/>
      <c r="E86" s="198"/>
      <c r="F86" s="383"/>
      <c r="G86" s="383"/>
    </row>
    <row r="87" spans="2:7">
      <c r="B87" s="191"/>
      <c r="C87" s="584" t="s">
        <v>399</v>
      </c>
      <c r="D87" s="585"/>
      <c r="E87" s="586"/>
      <c r="F87" s="195"/>
      <c r="G87" s="196"/>
    </row>
    <row r="88" spans="2:7" ht="16.899999999999999" thickBot="1">
      <c r="B88" s="199"/>
      <c r="C88" s="587"/>
      <c r="D88" s="588"/>
      <c r="E88" s="589"/>
      <c r="F88" s="189"/>
      <c r="G88" s="190"/>
    </row>
    <row r="89" spans="2:7" ht="16.899999999999999" thickBot="1"/>
    <row r="90" spans="2:7" ht="16.899999999999999" thickBot="1">
      <c r="C90" s="183" t="s">
        <v>318</v>
      </c>
      <c r="D90" s="184"/>
      <c r="E90" s="185" t="s">
        <v>365</v>
      </c>
      <c r="F90" s="186" t="s">
        <v>511</v>
      </c>
      <c r="G90" s="187" t="s">
        <v>224</v>
      </c>
    </row>
    <row r="91" spans="2:7" ht="16.899999999999999" thickBot="1">
      <c r="C91" s="179" t="str">
        <f>+'Analisis Inicial'!B119</f>
        <v>2-1-03-001 Acreedores</v>
      </c>
      <c r="E91" s="188">
        <f>+'Analisis Inicial'!C119</f>
        <v>150000000</v>
      </c>
      <c r="F91" s="189"/>
      <c r="G91" s="190"/>
    </row>
    <row r="92" spans="2:7" ht="16.899999999999999" thickBot="1"/>
    <row r="93" spans="2:7">
      <c r="C93" s="602"/>
      <c r="D93" s="603"/>
      <c r="E93" s="603"/>
      <c r="F93" s="603"/>
      <c r="G93" s="604"/>
    </row>
    <row r="94" spans="2:7" ht="16.899999999999999" thickBot="1">
      <c r="C94" s="605"/>
      <c r="D94" s="606"/>
      <c r="E94" s="606"/>
      <c r="F94" s="606"/>
      <c r="G94" s="607"/>
    </row>
    <row r="95" spans="2:7" ht="16.899999999999999" thickBot="1"/>
    <row r="96" spans="2:7" ht="16.899999999999999" thickBot="1">
      <c r="B96" s="265" t="s">
        <v>320</v>
      </c>
      <c r="C96" s="590" t="s">
        <v>318</v>
      </c>
      <c r="D96" s="591"/>
      <c r="E96" s="592"/>
      <c r="F96" s="266" t="s">
        <v>321</v>
      </c>
      <c r="G96" s="266" t="s">
        <v>322</v>
      </c>
    </row>
    <row r="97" spans="2:7">
      <c r="B97" s="191"/>
      <c r="C97" s="192" t="s">
        <v>323</v>
      </c>
      <c r="D97" s="193">
        <v>7</v>
      </c>
      <c r="E97" s="194" t="s">
        <v>323</v>
      </c>
      <c r="F97" s="195"/>
      <c r="G97" s="196"/>
    </row>
    <row r="98" spans="2:7">
      <c r="B98" s="384"/>
      <c r="C98" s="385"/>
      <c r="D98" s="386"/>
      <c r="E98" s="387"/>
      <c r="F98" s="383"/>
      <c r="G98" s="383"/>
    </row>
    <row r="99" spans="2:7" ht="16.899999999999999" thickBot="1">
      <c r="B99" s="384"/>
      <c r="C99" s="385"/>
      <c r="D99" s="386"/>
      <c r="E99" s="387"/>
      <c r="F99" s="383"/>
      <c r="G99" s="383"/>
    </row>
    <row r="100" spans="2:7">
      <c r="B100" s="191"/>
      <c r="C100" s="584" t="s">
        <v>399</v>
      </c>
      <c r="D100" s="585"/>
      <c r="E100" s="586"/>
      <c r="F100" s="195"/>
      <c r="G100" s="196"/>
    </row>
    <row r="101" spans="2:7" ht="16.899999999999999" thickBot="1">
      <c r="B101" s="199"/>
      <c r="C101" s="587"/>
      <c r="D101" s="588"/>
      <c r="E101" s="589"/>
      <c r="F101" s="189"/>
      <c r="G101" s="190"/>
    </row>
    <row r="102" spans="2:7" ht="16.899999999999999" thickBot="1"/>
    <row r="103" spans="2:7" ht="16.899999999999999" thickBot="1">
      <c r="C103" s="183" t="s">
        <v>318</v>
      </c>
      <c r="D103" s="184"/>
      <c r="E103" s="185" t="s">
        <v>365</v>
      </c>
      <c r="F103" s="186" t="s">
        <v>511</v>
      </c>
      <c r="G103" s="187" t="s">
        <v>224</v>
      </c>
    </row>
    <row r="104" spans="2:7" ht="16.899999999999999" thickBot="1">
      <c r="C104" s="179" t="str">
        <f>+'Analisis Inicial'!B120</f>
        <v>2-1-03-002 Proveedores</v>
      </c>
      <c r="E104" s="188">
        <f>++'Analisis Inicial'!C120</f>
        <v>300000000</v>
      </c>
      <c r="F104" s="189"/>
      <c r="G104" s="190"/>
    </row>
    <row r="105" spans="2:7" ht="16.899999999999999" thickBot="1"/>
    <row r="106" spans="2:7">
      <c r="C106" s="602"/>
      <c r="D106" s="603"/>
      <c r="E106" s="603"/>
      <c r="F106" s="603"/>
      <c r="G106" s="604"/>
    </row>
    <row r="107" spans="2:7" ht="16.899999999999999" thickBot="1">
      <c r="C107" s="605"/>
      <c r="D107" s="606"/>
      <c r="E107" s="606"/>
      <c r="F107" s="606"/>
      <c r="G107" s="607"/>
    </row>
    <row r="109" spans="2:7" ht="16.899999999999999" thickBot="1"/>
    <row r="110" spans="2:7" ht="16.899999999999999" thickBot="1">
      <c r="B110" s="265" t="s">
        <v>320</v>
      </c>
      <c r="C110" s="590" t="s">
        <v>318</v>
      </c>
      <c r="D110" s="591"/>
      <c r="E110" s="592"/>
      <c r="F110" s="266" t="s">
        <v>321</v>
      </c>
      <c r="G110" s="266" t="s">
        <v>322</v>
      </c>
    </row>
    <row r="111" spans="2:7">
      <c r="B111" s="191"/>
      <c r="C111" s="192" t="s">
        <v>323</v>
      </c>
      <c r="D111" s="193">
        <v>8</v>
      </c>
      <c r="E111" s="194" t="s">
        <v>323</v>
      </c>
      <c r="F111" s="195"/>
      <c r="G111" s="196"/>
    </row>
    <row r="112" spans="2:7">
      <c r="B112" s="191"/>
      <c r="C112" s="197"/>
      <c r="E112" s="198"/>
      <c r="F112" s="383"/>
      <c r="G112" s="383"/>
    </row>
    <row r="113" spans="2:7" ht="16.899999999999999" thickBot="1">
      <c r="B113" s="191"/>
      <c r="C113" s="197"/>
      <c r="E113" s="198"/>
      <c r="F113" s="383"/>
      <c r="G113" s="383"/>
    </row>
    <row r="114" spans="2:7">
      <c r="B114" s="191"/>
      <c r="C114" s="584" t="s">
        <v>399</v>
      </c>
      <c r="D114" s="585"/>
      <c r="E114" s="586"/>
      <c r="F114" s="195"/>
      <c r="G114" s="196"/>
    </row>
    <row r="115" spans="2:7" ht="16.899999999999999" thickBot="1">
      <c r="B115" s="199"/>
      <c r="C115" s="587"/>
      <c r="D115" s="588"/>
      <c r="E115" s="589"/>
      <c r="F115" s="189"/>
      <c r="G115" s="190"/>
    </row>
    <row r="116" spans="2:7" ht="16.899999999999999" thickBot="1"/>
    <row r="117" spans="2:7" ht="16.899999999999999" thickBot="1">
      <c r="C117" s="183" t="s">
        <v>318</v>
      </c>
      <c r="D117" s="184"/>
      <c r="E117" s="185" t="s">
        <v>365</v>
      </c>
      <c r="F117" s="186" t="s">
        <v>511</v>
      </c>
      <c r="G117" s="187" t="s">
        <v>224</v>
      </c>
    </row>
    <row r="118" spans="2:7" ht="16.899999999999999" thickBot="1">
      <c r="C118" s="179" t="str">
        <f>+'Analisis Inicial'!B125</f>
        <v>2-1-04-001 Provisión de Vacaciones</v>
      </c>
      <c r="E118" s="188">
        <f>+'Analisis Inicial'!C125</f>
        <v>35000000</v>
      </c>
      <c r="F118" s="189"/>
      <c r="G118" s="190"/>
    </row>
    <row r="119" spans="2:7" ht="16.899999999999999" thickBot="1"/>
    <row r="120" spans="2:7">
      <c r="C120" s="602"/>
      <c r="D120" s="603"/>
      <c r="E120" s="603"/>
      <c r="F120" s="603"/>
      <c r="G120" s="604"/>
    </row>
    <row r="121" spans="2:7" ht="16.899999999999999" thickBot="1">
      <c r="C121" s="605"/>
      <c r="D121" s="606"/>
      <c r="E121" s="606"/>
      <c r="F121" s="606"/>
      <c r="G121" s="607"/>
    </row>
    <row r="123" spans="2:7" ht="16.899999999999999" thickBot="1"/>
    <row r="124" spans="2:7" ht="16.899999999999999" thickBot="1">
      <c r="B124" s="265" t="s">
        <v>320</v>
      </c>
      <c r="C124" s="590" t="s">
        <v>318</v>
      </c>
      <c r="D124" s="591"/>
      <c r="E124" s="592"/>
      <c r="F124" s="266" t="s">
        <v>321</v>
      </c>
      <c r="G124" s="266" t="s">
        <v>322</v>
      </c>
    </row>
    <row r="125" spans="2:7">
      <c r="B125" s="191"/>
      <c r="C125" s="192" t="s">
        <v>323</v>
      </c>
      <c r="D125" s="193">
        <v>9</v>
      </c>
      <c r="E125" s="194" t="s">
        <v>323</v>
      </c>
      <c r="F125" s="195"/>
      <c r="G125" s="196"/>
    </row>
    <row r="126" spans="2:7">
      <c r="B126" s="191"/>
      <c r="C126" s="197"/>
      <c r="E126" s="198"/>
      <c r="F126" s="383"/>
      <c r="G126" s="383"/>
    </row>
    <row r="127" spans="2:7" ht="16.899999999999999" thickBot="1">
      <c r="B127" s="191"/>
      <c r="C127" s="197"/>
      <c r="E127" s="198"/>
      <c r="F127" s="383"/>
      <c r="G127" s="383"/>
    </row>
    <row r="128" spans="2:7">
      <c r="B128" s="191"/>
      <c r="C128" s="584" t="s">
        <v>399</v>
      </c>
      <c r="D128" s="585"/>
      <c r="E128" s="586"/>
      <c r="F128" s="195"/>
      <c r="G128" s="196"/>
    </row>
    <row r="129" spans="2:7" ht="16.899999999999999" thickBot="1">
      <c r="B129" s="199"/>
      <c r="C129" s="587"/>
      <c r="D129" s="588"/>
      <c r="E129" s="589"/>
      <c r="F129" s="189"/>
      <c r="G129" s="190"/>
    </row>
    <row r="130" spans="2:7" ht="16.899999999999999" thickBot="1"/>
    <row r="131" spans="2:7" ht="16.899999999999999" thickBot="1">
      <c r="C131" s="183" t="s">
        <v>318</v>
      </c>
      <c r="D131" s="184"/>
      <c r="E131" s="185" t="s">
        <v>365</v>
      </c>
      <c r="F131" s="186" t="s">
        <v>511</v>
      </c>
      <c r="G131" s="187" t="s">
        <v>224</v>
      </c>
    </row>
    <row r="132" spans="2:7" ht="16.899999999999999" thickBot="1">
      <c r="C132" s="179" t="str">
        <f>+'Bce Clasificado 31.12.2023'!H71</f>
        <v>2-3-01-002 Revalorización Capital Propio</v>
      </c>
      <c r="E132" s="188">
        <f>+'Bce Clasificado 31.12.2023'!J71</f>
        <v>250000000</v>
      </c>
      <c r="F132" s="189"/>
      <c r="G132" s="190"/>
    </row>
    <row r="133" spans="2:7" ht="16.899999999999999" thickBot="1"/>
    <row r="134" spans="2:7" ht="16.899999999999999" thickBot="1">
      <c r="B134" s="265" t="s">
        <v>320</v>
      </c>
      <c r="C134" s="590" t="s">
        <v>318</v>
      </c>
      <c r="D134" s="591"/>
      <c r="E134" s="592"/>
      <c r="F134" s="266" t="s">
        <v>321</v>
      </c>
      <c r="G134" s="266" t="s">
        <v>322</v>
      </c>
    </row>
    <row r="135" spans="2:7">
      <c r="B135" s="191"/>
      <c r="C135" s="192" t="s">
        <v>323</v>
      </c>
      <c r="D135" s="193">
        <v>10</v>
      </c>
      <c r="E135" s="194" t="s">
        <v>323</v>
      </c>
      <c r="F135" s="195"/>
      <c r="G135" s="196"/>
    </row>
    <row r="136" spans="2:7">
      <c r="B136" s="191"/>
      <c r="C136" s="197"/>
      <c r="E136" s="198"/>
      <c r="F136" s="383"/>
      <c r="G136" s="383"/>
    </row>
    <row r="137" spans="2:7" ht="16.899999999999999" thickBot="1">
      <c r="B137" s="191"/>
      <c r="C137" s="197"/>
      <c r="E137" s="198"/>
      <c r="F137" s="383"/>
      <c r="G137" s="383"/>
    </row>
    <row r="138" spans="2:7">
      <c r="B138" s="191"/>
      <c r="C138" s="584" t="s">
        <v>399</v>
      </c>
      <c r="D138" s="585"/>
      <c r="E138" s="586"/>
      <c r="F138" s="195"/>
      <c r="G138" s="196"/>
    </row>
    <row r="139" spans="2:7" ht="16.899999999999999" thickBot="1">
      <c r="B139" s="199"/>
      <c r="C139" s="587"/>
      <c r="D139" s="588"/>
      <c r="E139" s="589"/>
      <c r="F139" s="189"/>
      <c r="G139" s="190"/>
    </row>
    <row r="140" spans="2:7" ht="16.899999999999999" thickBot="1"/>
    <row r="141" spans="2:7" ht="16.899999999999999" thickBot="1">
      <c r="C141" s="183" t="s">
        <v>318</v>
      </c>
      <c r="D141" s="184"/>
      <c r="E141" s="185" t="s">
        <v>365</v>
      </c>
      <c r="F141" s="186" t="s">
        <v>511</v>
      </c>
      <c r="G141" s="187" t="s">
        <v>224</v>
      </c>
    </row>
    <row r="142" spans="2:7" ht="16.899999999999999" thickBot="1">
      <c r="C142" s="179" t="str">
        <f>+'Analisis Inicial'!B86</f>
        <v>1-2-10-007 Terrenos</v>
      </c>
      <c r="E142" s="188">
        <f>+'Analisis Inicial'!C86</f>
        <v>500000000</v>
      </c>
      <c r="F142" s="189">
        <v>900000000</v>
      </c>
      <c r="G142" s="190"/>
    </row>
    <row r="143" spans="2:7" ht="16.899999999999999" thickBot="1"/>
    <row r="144" spans="2:7" ht="16.899999999999999" thickBot="1">
      <c r="B144" s="265" t="s">
        <v>320</v>
      </c>
      <c r="C144" s="590" t="s">
        <v>318</v>
      </c>
      <c r="D144" s="591"/>
      <c r="E144" s="592"/>
      <c r="F144" s="266" t="s">
        <v>321</v>
      </c>
      <c r="G144" s="266" t="s">
        <v>322</v>
      </c>
    </row>
    <row r="145" spans="2:7">
      <c r="B145" s="191"/>
      <c r="C145" s="192" t="s">
        <v>323</v>
      </c>
      <c r="D145" s="193">
        <v>11</v>
      </c>
      <c r="E145" s="194" t="s">
        <v>323</v>
      </c>
      <c r="F145" s="195"/>
      <c r="G145" s="196"/>
    </row>
    <row r="146" spans="2:7">
      <c r="B146" s="191"/>
      <c r="C146" s="197"/>
      <c r="E146" s="198"/>
      <c r="F146" s="383"/>
      <c r="G146" s="383"/>
    </row>
    <row r="147" spans="2:7" ht="16.899999999999999" thickBot="1">
      <c r="B147" s="191"/>
      <c r="C147" s="197"/>
      <c r="E147" s="198"/>
      <c r="F147" s="383"/>
      <c r="G147" s="383"/>
    </row>
    <row r="148" spans="2:7">
      <c r="B148" s="191"/>
      <c r="C148" s="584" t="s">
        <v>399</v>
      </c>
      <c r="D148" s="585"/>
      <c r="E148" s="586"/>
      <c r="F148" s="195"/>
      <c r="G148" s="196"/>
    </row>
    <row r="149" spans="2:7" ht="16.899999999999999" thickBot="1">
      <c r="B149" s="199"/>
      <c r="C149" s="587"/>
      <c r="D149" s="588"/>
      <c r="E149" s="589"/>
      <c r="F149" s="189"/>
      <c r="G149" s="190"/>
    </row>
    <row r="150" spans="2:7" ht="16.899999999999999" thickBot="1"/>
    <row r="151" spans="2:7" ht="16.899999999999999" thickBot="1">
      <c r="C151" s="183" t="s">
        <v>318</v>
      </c>
      <c r="D151" s="184"/>
      <c r="E151" s="185" t="s">
        <v>365</v>
      </c>
      <c r="F151" s="186" t="s">
        <v>511</v>
      </c>
      <c r="G151" s="187" t="s">
        <v>224</v>
      </c>
    </row>
    <row r="152" spans="2:7" ht="16.899999999999999" thickBot="1">
      <c r="C152" s="179" t="str">
        <f>+C142</f>
        <v>1-2-10-007 Terrenos</v>
      </c>
      <c r="E152" s="188">
        <f>+E142</f>
        <v>500000000</v>
      </c>
      <c r="F152" s="189">
        <v>100000000</v>
      </c>
      <c r="G152" s="190"/>
    </row>
    <row r="153" spans="2:7" ht="16.899999999999999" thickBot="1"/>
    <row r="154" spans="2:7" ht="16.899999999999999" thickBot="1">
      <c r="B154" s="265" t="s">
        <v>320</v>
      </c>
      <c r="C154" s="590" t="s">
        <v>318</v>
      </c>
      <c r="D154" s="591"/>
      <c r="E154" s="592"/>
      <c r="F154" s="266" t="s">
        <v>321</v>
      </c>
      <c r="G154" s="266" t="s">
        <v>322</v>
      </c>
    </row>
    <row r="155" spans="2:7">
      <c r="B155" s="191"/>
      <c r="C155" s="192" t="s">
        <v>323</v>
      </c>
      <c r="D155" s="193">
        <v>11</v>
      </c>
      <c r="E155" s="194" t="s">
        <v>323</v>
      </c>
      <c r="F155" s="195"/>
      <c r="G155" s="196"/>
    </row>
    <row r="156" spans="2:7">
      <c r="B156" s="191"/>
      <c r="C156" s="197"/>
      <c r="E156" s="198"/>
      <c r="F156" s="383"/>
      <c r="G156" s="383"/>
    </row>
    <row r="157" spans="2:7" ht="16.899999999999999" thickBot="1">
      <c r="B157" s="191"/>
      <c r="C157" s="197"/>
      <c r="E157" s="198"/>
      <c r="F157" s="383"/>
      <c r="G157" s="383"/>
    </row>
    <row r="158" spans="2:7">
      <c r="B158" s="191"/>
      <c r="C158" s="584" t="s">
        <v>399</v>
      </c>
      <c r="D158" s="585"/>
      <c r="E158" s="586"/>
      <c r="F158" s="195"/>
      <c r="G158" s="196"/>
    </row>
    <row r="159" spans="2:7" ht="16.899999999999999" thickBot="1">
      <c r="B159" s="199"/>
      <c r="C159" s="587"/>
      <c r="D159" s="588"/>
      <c r="E159" s="589"/>
      <c r="F159" s="189"/>
      <c r="G159" s="190"/>
    </row>
  </sheetData>
  <mergeCells count="37">
    <mergeCell ref="C144:E144"/>
    <mergeCell ref="C148:E149"/>
    <mergeCell ref="C154:E154"/>
    <mergeCell ref="C158:E159"/>
    <mergeCell ref="C79:G80"/>
    <mergeCell ref="C93:G94"/>
    <mergeCell ref="C106:G107"/>
    <mergeCell ref="C120:G121"/>
    <mergeCell ref="C134:E134"/>
    <mergeCell ref="C83:E83"/>
    <mergeCell ref="C96:E96"/>
    <mergeCell ref="C110:E110"/>
    <mergeCell ref="C124:E124"/>
    <mergeCell ref="C128:E129"/>
    <mergeCell ref="C26:G27"/>
    <mergeCell ref="C39:G40"/>
    <mergeCell ref="C52:G54"/>
    <mergeCell ref="C66:G67"/>
    <mergeCell ref="C20:E21"/>
    <mergeCell ref="C33:E34"/>
    <mergeCell ref="C46:E47"/>
    <mergeCell ref="C138:E139"/>
    <mergeCell ref="B2:D2"/>
    <mergeCell ref="B3:D3"/>
    <mergeCell ref="B4:C4"/>
    <mergeCell ref="C60:E61"/>
    <mergeCell ref="C73:E74"/>
    <mergeCell ref="C87:E88"/>
    <mergeCell ref="C100:E101"/>
    <mergeCell ref="C114:E115"/>
    <mergeCell ref="C69:E69"/>
    <mergeCell ref="C7:G7"/>
    <mergeCell ref="C16:E16"/>
    <mergeCell ref="C29:E29"/>
    <mergeCell ref="C42:E42"/>
    <mergeCell ref="C56:E56"/>
    <mergeCell ref="C12:G1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Hoja17">
    <tabColor theme="0" tint="-0.249977111117893"/>
    <pageSetUpPr fitToPage="1"/>
  </sheetPr>
  <dimension ref="A1:H20"/>
  <sheetViews>
    <sheetView showGridLines="0" workbookViewId="0">
      <selection activeCell="B27" sqref="B27"/>
    </sheetView>
  </sheetViews>
  <sheetFormatPr baseColWidth="10" defaultColWidth="11.46484375" defaultRowHeight="11.65"/>
  <cols>
    <col min="1" max="1" width="11.46484375" style="19"/>
    <col min="2" max="2" width="33.19921875" style="19" customWidth="1"/>
    <col min="3" max="5" width="13.53125" style="19" customWidth="1"/>
    <col min="6" max="6" width="11.53125" style="19" bestFit="1" customWidth="1"/>
    <col min="7" max="7" width="12.796875" style="19" bestFit="1" customWidth="1"/>
    <col min="8" max="8" width="11.53125" style="19" bestFit="1" customWidth="1"/>
    <col min="9" max="16384" width="11.46484375" style="19"/>
  </cols>
  <sheetData>
    <row r="1" spans="1:8" ht="14.25">
      <c r="A1" s="54" t="s">
        <v>20</v>
      </c>
      <c r="B1" s="61"/>
      <c r="C1" s="61"/>
      <c r="D1" s="61"/>
      <c r="E1" s="55" t="s">
        <v>120</v>
      </c>
      <c r="F1" s="61"/>
      <c r="G1" s="61"/>
      <c r="H1" s="61"/>
    </row>
    <row r="2" spans="1:8">
      <c r="A2" s="61"/>
      <c r="B2" s="61"/>
      <c r="C2" s="61"/>
      <c r="D2" s="61"/>
      <c r="E2" s="61"/>
      <c r="F2" s="61"/>
      <c r="G2" s="61"/>
      <c r="H2" s="61"/>
    </row>
    <row r="3" spans="1:8">
      <c r="A3" s="61"/>
      <c r="B3" s="61"/>
      <c r="C3" s="25"/>
      <c r="D3" s="62" t="e">
        <f>+#REF!</f>
        <v>#REF!</v>
      </c>
      <c r="E3" s="26"/>
      <c r="F3" s="25"/>
      <c r="G3" s="62" t="e">
        <f>+#REF!</f>
        <v>#REF!</v>
      </c>
      <c r="H3" s="26"/>
    </row>
    <row r="4" spans="1:8" ht="23.25">
      <c r="A4" s="61"/>
      <c r="B4" s="63" t="s">
        <v>55</v>
      </c>
      <c r="C4" s="64" t="s">
        <v>18</v>
      </c>
      <c r="D4" s="64" t="s">
        <v>19</v>
      </c>
      <c r="E4" s="65" t="s">
        <v>17</v>
      </c>
      <c r="F4" s="64" t="s">
        <v>18</v>
      </c>
      <c r="G4" s="64" t="s">
        <v>19</v>
      </c>
      <c r="H4" s="65" t="s">
        <v>17</v>
      </c>
    </row>
    <row r="5" spans="1:8">
      <c r="A5" s="61"/>
      <c r="B5" s="66"/>
      <c r="C5" s="67" t="s">
        <v>2</v>
      </c>
      <c r="D5" s="67" t="s">
        <v>2</v>
      </c>
      <c r="E5" s="68" t="s">
        <v>2</v>
      </c>
      <c r="F5" s="67" t="s">
        <v>2</v>
      </c>
      <c r="G5" s="67" t="s">
        <v>2</v>
      </c>
      <c r="H5" s="68" t="s">
        <v>2</v>
      </c>
    </row>
    <row r="6" spans="1:8">
      <c r="A6" s="61"/>
      <c r="B6" s="69" t="s">
        <v>13</v>
      </c>
      <c r="C6" s="61"/>
      <c r="D6" s="61"/>
      <c r="E6" s="61"/>
      <c r="F6" s="61"/>
      <c r="G6" s="61"/>
      <c r="H6" s="61"/>
    </row>
    <row r="7" spans="1:8">
      <c r="A7" s="61"/>
      <c r="B7" s="61" t="s">
        <v>8</v>
      </c>
      <c r="C7" s="61"/>
      <c r="D7" s="61"/>
      <c r="E7" s="61">
        <f>+SUM(C7:D7)</f>
        <v>0</v>
      </c>
      <c r="F7" s="61"/>
      <c r="G7" s="61"/>
      <c r="H7" s="61">
        <f>+SUM(F7:G7)</f>
        <v>0</v>
      </c>
    </row>
    <row r="8" spans="1:8">
      <c r="A8" s="61"/>
      <c r="B8" s="61" t="s">
        <v>9</v>
      </c>
      <c r="C8" s="61"/>
      <c r="D8" s="61"/>
      <c r="E8" s="61">
        <f t="shared" ref="E8:E10" si="0">+SUM(C8:D8)</f>
        <v>0</v>
      </c>
      <c r="F8" s="61"/>
      <c r="G8" s="61"/>
      <c r="H8" s="61">
        <f t="shared" ref="H8:H10" si="1">+SUM(F8:G8)</f>
        <v>0</v>
      </c>
    </row>
    <row r="9" spans="1:8">
      <c r="A9" s="61"/>
      <c r="B9" s="61" t="s">
        <v>10</v>
      </c>
      <c r="C9" s="61"/>
      <c r="D9" s="61"/>
      <c r="E9" s="61">
        <f t="shared" si="0"/>
        <v>0</v>
      </c>
      <c r="F9" s="61"/>
      <c r="G9" s="61"/>
      <c r="H9" s="61">
        <f t="shared" si="1"/>
        <v>0</v>
      </c>
    </row>
    <row r="10" spans="1:8">
      <c r="A10" s="61"/>
      <c r="B10" s="61" t="s">
        <v>11</v>
      </c>
      <c r="C10" s="61"/>
      <c r="D10" s="61"/>
      <c r="E10" s="61">
        <f t="shared" si="0"/>
        <v>0</v>
      </c>
      <c r="F10" s="61"/>
      <c r="G10" s="61"/>
      <c r="H10" s="61">
        <f t="shared" si="1"/>
        <v>0</v>
      </c>
    </row>
    <row r="11" spans="1:8">
      <c r="A11" s="61"/>
      <c r="B11" s="25" t="s">
        <v>12</v>
      </c>
      <c r="C11" s="70">
        <f>+SUM(C7:C10)</f>
        <v>0</v>
      </c>
      <c r="D11" s="70">
        <f t="shared" ref="D11:E11" si="2">+SUM(D7:D10)</f>
        <v>0</v>
      </c>
      <c r="E11" s="71">
        <f t="shared" si="2"/>
        <v>0</v>
      </c>
      <c r="F11" s="70">
        <f>+SUM(F7:F10)</f>
        <v>0</v>
      </c>
      <c r="G11" s="70">
        <f t="shared" ref="G11" si="3">+SUM(G7:G10)</f>
        <v>0</v>
      </c>
      <c r="H11" s="71">
        <f t="shared" ref="H11" si="4">+SUM(H7:H10)</f>
        <v>0</v>
      </c>
    </row>
    <row r="12" spans="1:8">
      <c r="A12" s="61"/>
      <c r="B12" s="69" t="s">
        <v>14</v>
      </c>
      <c r="C12" s="61"/>
      <c r="D12" s="61"/>
      <c r="E12" s="61"/>
      <c r="F12" s="61"/>
      <c r="G12" s="61"/>
      <c r="H12" s="61"/>
    </row>
    <row r="13" spans="1:8">
      <c r="A13" s="61"/>
      <c r="B13" s="61" t="s">
        <v>8</v>
      </c>
      <c r="C13" s="61"/>
      <c r="D13" s="61"/>
      <c r="E13" s="61">
        <f>+SUM(C13:D13)</f>
        <v>0</v>
      </c>
      <c r="F13" s="61"/>
      <c r="G13" s="61"/>
      <c r="H13" s="61">
        <f>+SUM(F13:G13)</f>
        <v>0</v>
      </c>
    </row>
    <row r="14" spans="1:8">
      <c r="A14" s="61"/>
      <c r="B14" s="61" t="s">
        <v>9</v>
      </c>
      <c r="C14" s="61"/>
      <c r="D14" s="61"/>
      <c r="E14" s="61">
        <f t="shared" ref="E14:E16" si="5">+SUM(C14:D14)</f>
        <v>0</v>
      </c>
      <c r="F14" s="61"/>
      <c r="G14" s="61"/>
      <c r="H14" s="61">
        <f t="shared" ref="H14:H16" si="6">+SUM(F14:G14)</f>
        <v>0</v>
      </c>
    </row>
    <row r="15" spans="1:8">
      <c r="A15" s="61"/>
      <c r="B15" s="61" t="s">
        <v>10</v>
      </c>
      <c r="C15" s="61"/>
      <c r="D15" s="61"/>
      <c r="E15" s="61">
        <f t="shared" si="5"/>
        <v>0</v>
      </c>
      <c r="F15" s="61"/>
      <c r="G15" s="61"/>
      <c r="H15" s="61">
        <f t="shared" si="6"/>
        <v>0</v>
      </c>
    </row>
    <row r="16" spans="1:8">
      <c r="A16" s="61"/>
      <c r="B16" s="61" t="s">
        <v>11</v>
      </c>
      <c r="C16" s="61"/>
      <c r="D16" s="61"/>
      <c r="E16" s="61">
        <f t="shared" si="5"/>
        <v>0</v>
      </c>
      <c r="F16" s="61"/>
      <c r="G16" s="61"/>
      <c r="H16" s="61">
        <f t="shared" si="6"/>
        <v>0</v>
      </c>
    </row>
    <row r="17" spans="1:8">
      <c r="A17" s="61"/>
      <c r="B17" s="25" t="s">
        <v>15</v>
      </c>
      <c r="C17" s="70">
        <f>+SUM(C13:C16)</f>
        <v>0</v>
      </c>
      <c r="D17" s="70">
        <f t="shared" ref="D17" si="7">+SUM(D13:D16)</f>
        <v>0</v>
      </c>
      <c r="E17" s="71">
        <f t="shared" ref="E17" si="8">+SUM(E13:E16)</f>
        <v>0</v>
      </c>
      <c r="F17" s="70">
        <f>+SUM(F13:F16)</f>
        <v>0</v>
      </c>
      <c r="G17" s="70">
        <f t="shared" ref="G17" si="9">+SUM(G13:G16)</f>
        <v>0</v>
      </c>
      <c r="H17" s="71">
        <f t="shared" ref="H17" si="10">+SUM(H13:H16)</f>
        <v>0</v>
      </c>
    </row>
    <row r="18" spans="1:8">
      <c r="A18" s="61"/>
      <c r="B18" s="25" t="s">
        <v>16</v>
      </c>
      <c r="C18" s="70">
        <f>+C17+C11</f>
        <v>0</v>
      </c>
      <c r="D18" s="70">
        <f t="shared" ref="D18:E18" si="11">+D17+D11</f>
        <v>0</v>
      </c>
      <c r="E18" s="71">
        <f t="shared" si="11"/>
        <v>0</v>
      </c>
      <c r="F18" s="70">
        <f>+F17+F11</f>
        <v>0</v>
      </c>
      <c r="G18" s="70">
        <f t="shared" ref="G18" si="12">+G17+G11</f>
        <v>0</v>
      </c>
      <c r="H18" s="71">
        <f t="shared" ref="H18" si="13">+H17+H11</f>
        <v>0</v>
      </c>
    </row>
    <row r="19" spans="1:8">
      <c r="A19" s="61"/>
      <c r="B19" s="61"/>
      <c r="C19" s="61"/>
      <c r="D19" s="61"/>
      <c r="E19" s="61"/>
      <c r="F19" s="61"/>
      <c r="G19" s="61"/>
      <c r="H19" s="61"/>
    </row>
    <row r="20" spans="1:8">
      <c r="A20" s="61"/>
      <c r="B20" s="72" t="s">
        <v>54</v>
      </c>
      <c r="C20" s="73"/>
      <c r="D20" s="74"/>
      <c r="E20" s="74" t="e">
        <f>+E18-#REF!</f>
        <v>#REF!</v>
      </c>
      <c r="F20" s="74"/>
      <c r="G20" s="74"/>
      <c r="H20" s="74" t="e">
        <f>+H18-#REF!</f>
        <v>#REF!</v>
      </c>
    </row>
  </sheetData>
  <sheetProtection password="DF8B" sheet="1" objects="1" scenarios="1"/>
  <hyperlinks>
    <hyperlink ref="E1" location="'Est Situacion'!A1" display="Volver" xr:uid="{00000000-0004-0000-1000-000000000000}"/>
  </hyperlinks>
  <pageMargins left="0.70866141732283472" right="0.70866141732283472" top="0.74803149606299213" bottom="0.74803149606299213" header="0.31496062992125984" footer="0.31496062992125984"/>
  <pageSetup scale="7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Hoja18">
    <tabColor theme="0" tint="-0.249977111117893"/>
    <pageSetUpPr fitToPage="1"/>
  </sheetPr>
  <dimension ref="A1:H29"/>
  <sheetViews>
    <sheetView showGridLines="0" topLeftCell="A27" workbookViewId="0">
      <selection activeCell="I27" sqref="I27"/>
    </sheetView>
  </sheetViews>
  <sheetFormatPr baseColWidth="10" defaultColWidth="11.46484375" defaultRowHeight="13.15"/>
  <cols>
    <col min="1" max="1" width="11.46484375" style="1"/>
    <col min="2" max="2" width="33.19921875" style="1" customWidth="1"/>
    <col min="3" max="5" width="13.53125" style="1" customWidth="1"/>
    <col min="6" max="6" width="11.53125" style="1" bestFit="1" customWidth="1"/>
    <col min="7" max="7" width="12.796875" style="1" bestFit="1" customWidth="1"/>
    <col min="8" max="8" width="11.53125" style="1" bestFit="1" customWidth="1"/>
    <col min="9" max="16384" width="11.46484375" style="1"/>
  </cols>
  <sheetData>
    <row r="1" spans="1:8" ht="14.25">
      <c r="A1" s="54" t="s">
        <v>21</v>
      </c>
      <c r="B1" s="75"/>
      <c r="C1" s="75"/>
      <c r="D1" s="41"/>
      <c r="E1" s="55" t="s">
        <v>120</v>
      </c>
      <c r="F1" s="41"/>
      <c r="G1" s="41"/>
      <c r="H1" s="41"/>
    </row>
    <row r="2" spans="1:8">
      <c r="A2" s="41"/>
      <c r="B2" s="41"/>
      <c r="C2" s="41"/>
      <c r="D2" s="41"/>
      <c r="E2" s="41"/>
      <c r="F2" s="41"/>
      <c r="G2" s="41"/>
      <c r="H2" s="41"/>
    </row>
    <row r="3" spans="1:8">
      <c r="A3" s="41"/>
      <c r="B3" s="41"/>
      <c r="C3" s="41"/>
      <c r="D3" s="41"/>
      <c r="E3" s="41"/>
      <c r="F3" s="41"/>
      <c r="G3" s="41"/>
      <c r="H3" s="41"/>
    </row>
    <row r="4" spans="1:8">
      <c r="A4" s="41"/>
      <c r="B4" s="61"/>
      <c r="C4" s="25"/>
      <c r="D4" s="62" t="e">
        <f>+#REF!</f>
        <v>#REF!</v>
      </c>
      <c r="E4" s="26"/>
      <c r="F4" s="25"/>
      <c r="G4" s="62" t="e">
        <f>+#REF!</f>
        <v>#REF!</v>
      </c>
      <c r="H4" s="26"/>
    </row>
    <row r="5" spans="1:8" ht="23.25">
      <c r="A5" s="41"/>
      <c r="B5" s="76"/>
      <c r="C5" s="64" t="s">
        <v>18</v>
      </c>
      <c r="D5" s="64" t="s">
        <v>19</v>
      </c>
      <c r="E5" s="65" t="s">
        <v>17</v>
      </c>
      <c r="F5" s="64" t="s">
        <v>18</v>
      </c>
      <c r="G5" s="64" t="s">
        <v>19</v>
      </c>
      <c r="H5" s="65" t="s">
        <v>17</v>
      </c>
    </row>
    <row r="6" spans="1:8">
      <c r="A6" s="41"/>
      <c r="B6" s="66"/>
      <c r="C6" s="67" t="s">
        <v>2</v>
      </c>
      <c r="D6" s="67" t="s">
        <v>2</v>
      </c>
      <c r="E6" s="68" t="s">
        <v>2</v>
      </c>
      <c r="F6" s="67" t="s">
        <v>2</v>
      </c>
      <c r="G6" s="67" t="s">
        <v>2</v>
      </c>
      <c r="H6" s="68" t="s">
        <v>2</v>
      </c>
    </row>
    <row r="7" spans="1:8">
      <c r="A7" s="41"/>
      <c r="B7" s="69" t="s">
        <v>22</v>
      </c>
      <c r="C7" s="61"/>
      <c r="D7" s="61"/>
      <c r="E7" s="61"/>
      <c r="F7" s="61"/>
      <c r="G7" s="61"/>
      <c r="H7" s="61"/>
    </row>
    <row r="8" spans="1:8">
      <c r="A8" s="41"/>
      <c r="B8" s="61" t="s">
        <v>8</v>
      </c>
      <c r="C8" s="77"/>
      <c r="D8" s="77"/>
      <c r="E8" s="61">
        <f>+SUM(C8:D8)</f>
        <v>0</v>
      </c>
      <c r="F8" s="77"/>
      <c r="G8" s="77"/>
      <c r="H8" s="61">
        <f>+SUM(F8:G8)</f>
        <v>0</v>
      </c>
    </row>
    <row r="9" spans="1:8">
      <c r="A9" s="41"/>
      <c r="B9" s="61" t="s">
        <v>9</v>
      </c>
      <c r="C9" s="77"/>
      <c r="D9" s="77"/>
      <c r="E9" s="61">
        <f t="shared" ref="E9:E11" si="0">+SUM(C9:D9)</f>
        <v>0</v>
      </c>
      <c r="F9" s="77"/>
      <c r="G9" s="77"/>
      <c r="H9" s="61">
        <f t="shared" ref="H9:H11" si="1">+SUM(F9:G9)</f>
        <v>0</v>
      </c>
    </row>
    <row r="10" spans="1:8">
      <c r="A10" s="41"/>
      <c r="B10" s="61" t="s">
        <v>10</v>
      </c>
      <c r="C10" s="77"/>
      <c r="D10" s="77"/>
      <c r="E10" s="61">
        <f t="shared" si="0"/>
        <v>0</v>
      </c>
      <c r="F10" s="77"/>
      <c r="G10" s="77"/>
      <c r="H10" s="61">
        <f t="shared" si="1"/>
        <v>0</v>
      </c>
    </row>
    <row r="11" spans="1:8">
      <c r="A11" s="41"/>
      <c r="B11" s="61" t="s">
        <v>11</v>
      </c>
      <c r="C11" s="77"/>
      <c r="D11" s="77"/>
      <c r="E11" s="61">
        <f t="shared" si="0"/>
        <v>0</v>
      </c>
      <c r="F11" s="77"/>
      <c r="G11" s="77"/>
      <c r="H11" s="61">
        <f t="shared" si="1"/>
        <v>0</v>
      </c>
    </row>
    <row r="12" spans="1:8">
      <c r="A12" s="41"/>
      <c r="B12" s="25" t="s">
        <v>12</v>
      </c>
      <c r="C12" s="70">
        <f>+SUM(C8:C11)</f>
        <v>0</v>
      </c>
      <c r="D12" s="70">
        <f t="shared" ref="D12:E12" si="2">+SUM(D8:D11)</f>
        <v>0</v>
      </c>
      <c r="E12" s="71">
        <f t="shared" si="2"/>
        <v>0</v>
      </c>
      <c r="F12" s="70">
        <f>+SUM(F8:F11)</f>
        <v>0</v>
      </c>
      <c r="G12" s="70">
        <f t="shared" ref="G12:H12" si="3">+SUM(G8:G11)</f>
        <v>0</v>
      </c>
      <c r="H12" s="71">
        <f t="shared" si="3"/>
        <v>0</v>
      </c>
    </row>
    <row r="13" spans="1:8">
      <c r="A13" s="41"/>
      <c r="B13" s="69" t="s">
        <v>23</v>
      </c>
      <c r="C13" s="61"/>
      <c r="D13" s="61"/>
      <c r="E13" s="61"/>
      <c r="F13" s="61"/>
      <c r="G13" s="61"/>
      <c r="H13" s="61"/>
    </row>
    <row r="14" spans="1:8">
      <c r="A14" s="41"/>
      <c r="B14" s="61" t="s">
        <v>8</v>
      </c>
      <c r="C14" s="77"/>
      <c r="D14" s="77"/>
      <c r="E14" s="61">
        <f>+SUM(C14:D14)</f>
        <v>0</v>
      </c>
      <c r="F14" s="77"/>
      <c r="G14" s="77"/>
      <c r="H14" s="61">
        <f>+SUM(F14:G14)</f>
        <v>0</v>
      </c>
    </row>
    <row r="15" spans="1:8">
      <c r="A15" s="41"/>
      <c r="B15" s="61" t="s">
        <v>9</v>
      </c>
      <c r="C15" s="77"/>
      <c r="D15" s="77"/>
      <c r="E15" s="61">
        <f t="shared" ref="E15:E17" si="4">+SUM(C15:D15)</f>
        <v>0</v>
      </c>
      <c r="F15" s="77"/>
      <c r="G15" s="77"/>
      <c r="H15" s="61">
        <f t="shared" ref="H15:H17" si="5">+SUM(F15:G15)</f>
        <v>0</v>
      </c>
    </row>
    <row r="16" spans="1:8">
      <c r="A16" s="41"/>
      <c r="B16" s="61" t="s">
        <v>10</v>
      </c>
      <c r="C16" s="77"/>
      <c r="D16" s="77"/>
      <c r="E16" s="61">
        <f t="shared" si="4"/>
        <v>0</v>
      </c>
      <c r="F16" s="77"/>
      <c r="G16" s="77"/>
      <c r="H16" s="61">
        <f t="shared" si="5"/>
        <v>0</v>
      </c>
    </row>
    <row r="17" spans="1:8">
      <c r="A17" s="41"/>
      <c r="B17" s="61" t="s">
        <v>11</v>
      </c>
      <c r="C17" s="77"/>
      <c r="D17" s="77"/>
      <c r="E17" s="61">
        <f t="shared" si="4"/>
        <v>0</v>
      </c>
      <c r="F17" s="77"/>
      <c r="G17" s="77"/>
      <c r="H17" s="61">
        <f t="shared" si="5"/>
        <v>0</v>
      </c>
    </row>
    <row r="18" spans="1:8">
      <c r="A18" s="41"/>
      <c r="B18" s="25" t="s">
        <v>15</v>
      </c>
      <c r="C18" s="70">
        <f>+SUM(C14:C17)</f>
        <v>0</v>
      </c>
      <c r="D18" s="70">
        <f t="shared" ref="D18:E18" si="6">+SUM(D14:D17)</f>
        <v>0</v>
      </c>
      <c r="E18" s="71">
        <f t="shared" si="6"/>
        <v>0</v>
      </c>
      <c r="F18" s="70">
        <f>+SUM(F14:F17)</f>
        <v>0</v>
      </c>
      <c r="G18" s="70">
        <f t="shared" ref="G18:H18" si="7">+SUM(G14:G17)</f>
        <v>0</v>
      </c>
      <c r="H18" s="71">
        <f t="shared" si="7"/>
        <v>0</v>
      </c>
    </row>
    <row r="19" spans="1:8">
      <c r="A19" s="41"/>
      <c r="B19" s="69" t="s">
        <v>24</v>
      </c>
      <c r="C19" s="78"/>
      <c r="D19" s="78"/>
      <c r="E19" s="78"/>
      <c r="F19" s="78"/>
      <c r="G19" s="78"/>
      <c r="H19" s="78"/>
    </row>
    <row r="20" spans="1:8">
      <c r="A20" s="41"/>
      <c r="B20" s="45"/>
      <c r="C20" s="79"/>
      <c r="D20" s="79"/>
      <c r="E20" s="78"/>
      <c r="F20" s="79"/>
      <c r="G20" s="79"/>
      <c r="H20" s="78"/>
    </row>
    <row r="21" spans="1:8">
      <c r="A21" s="41"/>
      <c r="B21" s="45" t="s">
        <v>144</v>
      </c>
      <c r="C21" s="79"/>
      <c r="D21" s="79"/>
      <c r="E21" s="61">
        <f t="shared" ref="E21:E25" si="8">+SUM(C21:D21)</f>
        <v>0</v>
      </c>
      <c r="F21" s="79"/>
      <c r="G21" s="79"/>
      <c r="H21" s="61">
        <f t="shared" ref="H21:H25" si="9">+SUM(F21:G21)</f>
        <v>0</v>
      </c>
    </row>
    <row r="22" spans="1:8">
      <c r="A22" s="41"/>
      <c r="B22" s="45"/>
      <c r="C22" s="79"/>
      <c r="D22" s="79"/>
      <c r="E22" s="61">
        <f t="shared" si="8"/>
        <v>0</v>
      </c>
      <c r="F22" s="79"/>
      <c r="G22" s="79"/>
      <c r="H22" s="61">
        <f t="shared" si="9"/>
        <v>0</v>
      </c>
    </row>
    <row r="23" spans="1:8">
      <c r="A23" s="41"/>
      <c r="B23" s="45"/>
      <c r="C23" s="79"/>
      <c r="D23" s="79"/>
      <c r="E23" s="61">
        <f t="shared" si="8"/>
        <v>0</v>
      </c>
      <c r="F23" s="79"/>
      <c r="G23" s="79"/>
      <c r="H23" s="61">
        <f t="shared" si="9"/>
        <v>0</v>
      </c>
    </row>
    <row r="24" spans="1:8">
      <c r="A24" s="41"/>
      <c r="B24" s="45"/>
      <c r="C24" s="79"/>
      <c r="D24" s="79"/>
      <c r="E24" s="61">
        <f t="shared" si="8"/>
        <v>0</v>
      </c>
      <c r="F24" s="79"/>
      <c r="G24" s="79"/>
      <c r="H24" s="61">
        <f t="shared" si="9"/>
        <v>0</v>
      </c>
    </row>
    <row r="25" spans="1:8">
      <c r="A25" s="41"/>
      <c r="B25" s="45"/>
      <c r="C25" s="79"/>
      <c r="D25" s="79"/>
      <c r="E25" s="61">
        <f t="shared" si="8"/>
        <v>0</v>
      </c>
      <c r="F25" s="79"/>
      <c r="G25" s="79"/>
      <c r="H25" s="61">
        <f t="shared" si="9"/>
        <v>0</v>
      </c>
    </row>
    <row r="26" spans="1:8">
      <c r="A26" s="41"/>
      <c r="B26" s="25" t="s">
        <v>25</v>
      </c>
      <c r="C26" s="70">
        <f>+SUM(C20:C25)</f>
        <v>0</v>
      </c>
      <c r="D26" s="70">
        <f t="shared" ref="D26:H26" si="10">+SUM(D20:D25)</f>
        <v>0</v>
      </c>
      <c r="E26" s="71">
        <f t="shared" si="10"/>
        <v>0</v>
      </c>
      <c r="F26" s="70">
        <f t="shared" si="10"/>
        <v>0</v>
      </c>
      <c r="G26" s="70">
        <f t="shared" si="10"/>
        <v>0</v>
      </c>
      <c r="H26" s="71">
        <f t="shared" si="10"/>
        <v>0</v>
      </c>
    </row>
    <row r="27" spans="1:8">
      <c r="A27" s="41"/>
      <c r="B27" s="80" t="s">
        <v>26</v>
      </c>
      <c r="C27" s="81">
        <f>+C18+C12+C26</f>
        <v>0</v>
      </c>
      <c r="D27" s="81">
        <f t="shared" ref="D27:H27" si="11">+D18+D12+D26</f>
        <v>0</v>
      </c>
      <c r="E27" s="82">
        <f t="shared" si="11"/>
        <v>0</v>
      </c>
      <c r="F27" s="81">
        <f t="shared" si="11"/>
        <v>0</v>
      </c>
      <c r="G27" s="81">
        <f t="shared" si="11"/>
        <v>0</v>
      </c>
      <c r="H27" s="82">
        <f t="shared" si="11"/>
        <v>0</v>
      </c>
    </row>
    <row r="28" spans="1:8">
      <c r="A28" s="41"/>
      <c r="B28" s="41"/>
      <c r="C28" s="41"/>
      <c r="D28" s="41"/>
      <c r="E28" s="41"/>
      <c r="F28" s="41"/>
      <c r="G28" s="41"/>
      <c r="H28" s="41"/>
    </row>
    <row r="29" spans="1:8">
      <c r="A29" s="41"/>
      <c r="B29" s="43" t="s">
        <v>56</v>
      </c>
      <c r="C29" s="52"/>
      <c r="D29" s="52"/>
      <c r="E29" s="52" t="e">
        <f>+E27-#REF!</f>
        <v>#REF!</v>
      </c>
      <c r="F29" s="52"/>
      <c r="G29" s="52"/>
      <c r="H29" s="52" t="e">
        <f>+H27-#REF!</f>
        <v>#REF!</v>
      </c>
    </row>
  </sheetData>
  <sheetProtection password="DF8B" sheet="1" objects="1" scenarios="1"/>
  <hyperlinks>
    <hyperlink ref="E1" location="'Est Situacion'!A1" display="Volver" xr:uid="{00000000-0004-0000-1100-000000000000}"/>
  </hyperlinks>
  <pageMargins left="0.70866141732283472" right="0.70866141732283472" top="0.74803149606299213" bottom="0.74803149606299213" header="0.31496062992125984" footer="0.31496062992125984"/>
  <pageSetup scale="7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626300c9-c6a4-4957-a1f2-65ab9e8127e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51995279A9D3C64E9BFA65095BAF8482" ma:contentTypeVersion="14" ma:contentTypeDescription="Crear nuevo documento." ma:contentTypeScope="" ma:versionID="d4d0474680421d53260630049ec9b2f5">
  <xsd:schema xmlns:xsd="http://www.w3.org/2001/XMLSchema" xmlns:xs="http://www.w3.org/2001/XMLSchema" xmlns:p="http://schemas.microsoft.com/office/2006/metadata/properties" xmlns:ns3="ce6fd124-959b-40ae-bae1-15042f382490" xmlns:ns4="626300c9-c6a4-4957-a1f2-65ab9e8127e3" targetNamespace="http://schemas.microsoft.com/office/2006/metadata/properties" ma:root="true" ma:fieldsID="5db511cb5855c144b173144c45952010" ns3:_="" ns4:_="">
    <xsd:import namespace="ce6fd124-959b-40ae-bae1-15042f382490"/>
    <xsd:import namespace="626300c9-c6a4-4957-a1f2-65ab9e8127e3"/>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LengthInSeconds" minOccurs="0"/>
                <xsd:element ref="ns4:MediaServiceObjectDetectorVersions" minOccurs="0"/>
                <xsd:element ref="ns4:_activity"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fd124-959b-40ae-bae1-15042f382490"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SharingHintHash" ma:index="10" nillable="true" ma:displayName="Hash de la sugerencia para compartir"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26300c9-c6a4-4957-a1f2-65ab9e8127e3"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_activity" ma:index="20" nillable="true" ma:displayName="_activity" ma:hidden="true" ma:internalName="_activity">
      <xsd:simpleType>
        <xsd:restriction base="dms:Note"/>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4743B1A-91BE-454B-937C-02167542ADBD}">
  <ds:schemaRefs>
    <ds:schemaRef ds:uri="http://schemas.microsoft.com/office/2006/metadata/properties"/>
    <ds:schemaRef ds:uri="http://www.w3.org/XML/1998/namespace"/>
    <ds:schemaRef ds:uri="http://purl.org/dc/terms/"/>
    <ds:schemaRef ds:uri="http://purl.org/dc/elements/1.1/"/>
    <ds:schemaRef ds:uri="http://purl.org/dc/dcmitype/"/>
    <ds:schemaRef ds:uri="626300c9-c6a4-4957-a1f2-65ab9e8127e3"/>
    <ds:schemaRef ds:uri="http://schemas.microsoft.com/office/2006/documentManagement/types"/>
    <ds:schemaRef ds:uri="ce6fd124-959b-40ae-bae1-15042f382490"/>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05E031BC-5BF0-47AE-A578-8E9B8138212C}">
  <ds:schemaRefs>
    <ds:schemaRef ds:uri="http://schemas.microsoft.com/sharepoint/v3/contenttype/forms"/>
  </ds:schemaRefs>
</ds:datastoreItem>
</file>

<file path=customXml/itemProps3.xml><?xml version="1.0" encoding="utf-8"?>
<ds:datastoreItem xmlns:ds="http://schemas.openxmlformats.org/officeDocument/2006/customXml" ds:itemID="{A7AB1650-3153-4A60-A3CF-E5A8B9D02F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6fd124-959b-40ae-bae1-15042f382490"/>
    <ds:schemaRef ds:uri="626300c9-c6a4-4957-a1f2-65ab9e8127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22</vt:i4>
      </vt:variant>
      <vt:variant>
        <vt:lpstr>Rangos con nombre</vt:lpstr>
      </vt:variant>
      <vt:variant>
        <vt:i4>1</vt:i4>
      </vt:variant>
    </vt:vector>
  </HeadingPairs>
  <TitlesOfParts>
    <vt:vector size="23" baseType="lpstr">
      <vt:lpstr>Bce 8 Columnas</vt:lpstr>
      <vt:lpstr>Bce Clasificado 31.12.2023</vt:lpstr>
      <vt:lpstr>Estado de Situación</vt:lpstr>
      <vt:lpstr>EERR </vt:lpstr>
      <vt:lpstr>Materialidad</vt:lpstr>
      <vt:lpstr>Analisis Inicial</vt:lpstr>
      <vt:lpstr>00 Ajustes Iniciales</vt:lpstr>
      <vt:lpstr>Nº9 Col cred Social</vt:lpstr>
      <vt:lpstr>Nº10 Deu previsionales</vt:lpstr>
      <vt:lpstr>Nº11a Act x Mut Hip endo</vt:lpstr>
      <vt:lpstr>Nº11b Act x Mut Hip endo</vt:lpstr>
      <vt:lpstr>Nº12 Deu Com y otxcob cte (b)</vt:lpstr>
      <vt:lpstr>Nº20 Col cred Social</vt:lpstr>
      <vt:lpstr>Nº22 Pas x Mut Hip</vt:lpstr>
      <vt:lpstr>Nº25 Prov Cred Social</vt:lpstr>
      <vt:lpstr>Nº29 Ing Int y Rea</vt:lpstr>
      <vt:lpstr>Nº30 Gto x Int y Rea</vt:lpstr>
      <vt:lpstr>Nº31 Prestaciones adic</vt:lpstr>
      <vt:lpstr>Nº32 Ing Gto por Comisiones</vt:lpstr>
      <vt:lpstr>Nº33 Prov por riesgo cred</vt:lpstr>
      <vt:lpstr>Nº34 Ot Ing y gtos operacionale</vt:lpstr>
      <vt:lpstr>Nº37 Aun-Dis coloc credi socia</vt:lpstr>
      <vt:lpstr>'Nº22 Pas x Mut Hip'!Títulos_a_imprimir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2025-03-31T21:43:34Z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0x01010051995279A9D3C64E9BFA65095BAF8482</vt:lpwstr>
  </property>
</Properties>
</file>