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L100289075\Desktop\_U_\UAH\GO Profesionales 2025\Módulo N°1\"/>
    </mc:Choice>
  </mc:AlternateContent>
  <xr:revisionPtr revIDLastSave="0" documentId="8_{88599CB9-9016-4225-A2FF-016B8F7AD53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  <sheet name="Hoja2" sheetId="2" r:id="rId2"/>
    <sheet name="Hoja3" sheetId="3" r:id="rId3"/>
    <sheet name="Hoja4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4" l="1"/>
  <c r="J36" i="4"/>
  <c r="J35" i="4"/>
  <c r="M29" i="4"/>
  <c r="L25" i="4"/>
  <c r="N22" i="4"/>
  <c r="J23" i="4"/>
  <c r="J22" i="4"/>
  <c r="W23" i="2"/>
  <c r="S16" i="2"/>
  <c r="M16" i="2"/>
  <c r="S14" i="2"/>
  <c r="M14" i="2"/>
  <c r="S12" i="2"/>
  <c r="M12" i="2"/>
  <c r="S10" i="2"/>
  <c r="N23" i="2"/>
  <c r="M10" i="2"/>
  <c r="S8" i="2"/>
  <c r="M8" i="2"/>
</calcChain>
</file>

<file path=xl/sharedStrings.xml><?xml version="1.0" encoding="utf-8"?>
<sst xmlns="http://schemas.openxmlformats.org/spreadsheetml/2006/main" count="136" uniqueCount="80">
  <si>
    <t>KPI</t>
  </si>
  <si>
    <t>KEY</t>
  </si>
  <si>
    <t>PERFORMANCE</t>
  </si>
  <si>
    <t>INDICATORS</t>
  </si>
  <si>
    <t>Meta</t>
  </si>
  <si>
    <t>Objetivo</t>
  </si>
  <si>
    <t>1000 cajas / Turno</t>
  </si>
  <si>
    <t>DASHBOARDS</t>
  </si>
  <si>
    <t xml:space="preserve">BRECHA o GAP </t>
  </si>
  <si>
    <t>800 cajas</t>
  </si>
  <si>
    <t>Problema / Oportunidad</t>
  </si>
  <si>
    <t>SMART</t>
  </si>
  <si>
    <t>500 cajas</t>
  </si>
  <si>
    <t>Especifico</t>
  </si>
  <si>
    <t>Medible</t>
  </si>
  <si>
    <t>Alcanzable</t>
  </si>
  <si>
    <t>Realista</t>
  </si>
  <si>
    <t>Tiempo</t>
  </si>
  <si>
    <t>Turno 1</t>
  </si>
  <si>
    <t>Turno 2</t>
  </si>
  <si>
    <t>MAPEAR EL PROCESO</t>
  </si>
  <si>
    <t>Dueño de Proceso</t>
  </si>
  <si>
    <t>"CAMINAR EL PROCESO</t>
  </si>
  <si>
    <t>GENBA</t>
  </si>
  <si>
    <t>Lugar dónde ocurren o pasan las cosas</t>
  </si>
  <si>
    <t xml:space="preserve">Colaboradores </t>
  </si>
  <si>
    <t>GENCHI GENBUTZU</t>
  </si>
  <si>
    <t>IR a la fuente</t>
  </si>
  <si>
    <t>Turno a Turno</t>
  </si>
  <si>
    <t>Diariamente</t>
  </si>
  <si>
    <t>Semanalmente</t>
  </si>
  <si>
    <t>Mensual</t>
  </si>
  <si>
    <t>Anual</t>
  </si>
  <si>
    <t>´Prod-Sem-1=</t>
  </si>
  <si>
    <t>Camisas</t>
  </si>
  <si>
    <t xml:space="preserve">Camisas </t>
  </si>
  <si>
    <t>Camisa</t>
  </si>
  <si>
    <t>-&gt;</t>
  </si>
  <si>
    <t>Trabajadores</t>
  </si>
  <si>
    <t>Trabajador</t>
  </si>
  <si>
    <t>Horas</t>
  </si>
  <si>
    <t>´Prod-Sem-2=</t>
  </si>
  <si>
    <t>´Prod-Sem-3=</t>
  </si>
  <si>
    <t>´Prod-Sem-4=</t>
  </si>
  <si>
    <t>´Prod-Sem-5=</t>
  </si>
  <si>
    <t>¿Comparar la Productividad de la semana 4 y semana 5?</t>
  </si>
  <si>
    <t>Variación Porcentual que obtuvo entre la semna 4 y 5</t>
  </si>
  <si>
    <t>Calcular la Variación Porcentual =</t>
  </si>
  <si>
    <t>CONCLUIR</t>
  </si>
  <si>
    <t>Product-Global=</t>
  </si>
  <si>
    <t xml:space="preserve">Prod-Global = </t>
  </si>
  <si>
    <t>=</t>
  </si>
  <si>
    <t>Variación Porcentual de Product. Global=</t>
  </si>
  <si>
    <t xml:space="preserve">Conclusión </t>
  </si>
  <si>
    <t>Prod-Mano-Obra-Producto-A=</t>
  </si>
  <si>
    <t>Unid</t>
  </si>
  <si>
    <t>Unidad</t>
  </si>
  <si>
    <t>Trab</t>
  </si>
  <si>
    <t>Variación Porcentual Mano de Obra=</t>
  </si>
  <si>
    <t>¿Comparar la Productividad de la semana 1 y semana 2?</t>
  </si>
  <si>
    <t>Variación Porcentual que obtuvo entre la semna 1 y 2</t>
  </si>
  <si>
    <t>65 - 34</t>
  </si>
  <si>
    <t>%</t>
  </si>
  <si>
    <t>Aumento o Incremento</t>
  </si>
  <si>
    <t>Comente que debería realizar el dueño de esta empresa</t>
  </si>
  <si>
    <t>BENCHMARKING</t>
  </si>
  <si>
    <t>ESTANDARIZAR</t>
  </si>
  <si>
    <t>66 - 42</t>
  </si>
  <si>
    <t>200 UNID PROD A x 1,85 Euros/Unidad + 300 unid PROD B x 2,5 Euro / unidad</t>
  </si>
  <si>
    <t>(5 Trab x 50 Euro/Trab + 100 Kg x 1 Euro / Kg ) +  (6 Trab x 50 Euro/Trab + 150 Kg x 1 Euro/Kg)</t>
  </si>
  <si>
    <t>EUROS</t>
  </si>
  <si>
    <t>INDICADOR</t>
  </si>
  <si>
    <t>1,4 - 1,25</t>
  </si>
  <si>
    <t>La variación porcentual entre el año</t>
  </si>
  <si>
    <t>anterior y el actual es de 12% de Aumento o Incremento</t>
  </si>
  <si>
    <t>200 unid Prod A x 1,85 Euros / Unidad</t>
  </si>
  <si>
    <t>5 Trab x 50 Euros/ Trab</t>
  </si>
  <si>
    <t>RATIO</t>
  </si>
  <si>
    <t>Determinar variación procentual; comparando con respecto al producto B</t>
  </si>
  <si>
    <t>Comparar con respecto al año anterior; turno siguiente; o el mes siguiente;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</si>
</sst>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0">
    <xf numFmtId="0" fontId="0" fillId="0" borderId="0" xfId="0"/>
    <xf numFmtId="0" fontId="0" fillId="2" borderId="0" xfId="0" applyFill="1"/>
    <xf numFmtId="0" fontId="0" fillId="0" borderId="0" xfId="0" quotePrefix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2" borderId="0" xfId="0" applyFont="1" applyFill="1"/>
    <xf numFmtId="0" fontId="3" fillId="2" borderId="0" xfId="0" applyFont="1" applyFill="1"/>
    <xf numFmtId="0" fontId="2" fillId="0" borderId="0" xfId="0" applyFont="1"/>
    <xf numFmtId="0" fontId="2" fillId="2" borderId="0" xfId="0" applyFont="1" applyFill="1" applyAlignment="1">
      <alignment horizontal="right"/>
    </xf>
    <xf numFmtId="0" fontId="0" fillId="6" borderId="0" xfId="0" applyFill="1"/>
    <xf numFmtId="0" fontId="4" fillId="0" borderId="0" xfId="0" applyFont="1"/>
    <xf numFmtId="0" fontId="5" fillId="0" borderId="0" xfId="0" applyFont="1"/>
    <xf numFmtId="0" fontId="0" fillId="0" borderId="1" xfId="0" applyBorder="1"/>
    <xf numFmtId="0" fontId="2" fillId="6" borderId="0" xfId="0" applyFont="1" applyFill="1" applyAlignment="1">
      <alignment horizontal="right"/>
    </xf>
    <xf numFmtId="0" fontId="2" fillId="6" borderId="1" xfId="0" applyFont="1" applyFill="1" applyBorder="1"/>
    <xf numFmtId="0" fontId="2" fillId="6" borderId="0" xfId="0" applyFont="1" applyFill="1"/>
    <xf numFmtId="0" fontId="2" fillId="6" borderId="1" xfId="0" quotePrefix="1" applyFont="1" applyFill="1" applyBorder="1"/>
    <xf numFmtId="0" fontId="2" fillId="6" borderId="0" xfId="0" quotePrefix="1" applyFont="1" applyFill="1"/>
    <xf numFmtId="0" fontId="2" fillId="6" borderId="0" xfId="0" applyFont="1" applyFill="1" applyAlignment="1">
      <alignment horizontal="center"/>
    </xf>
    <xf numFmtId="0" fontId="5" fillId="6" borderId="0" xfId="0" applyFont="1" applyFill="1"/>
    <xf numFmtId="0" fontId="2" fillId="0" borderId="1" xfId="0" quotePrefix="1" applyFont="1" applyBorder="1"/>
    <xf numFmtId="0" fontId="6" fillId="0" borderId="0" xfId="0" applyFont="1"/>
    <xf numFmtId="0" fontId="4" fillId="7" borderId="0" xfId="0" applyFont="1" applyFill="1"/>
    <xf numFmtId="0" fontId="0" fillId="7" borderId="0" xfId="0" applyFill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0" fillId="0" borderId="1" xfId="0" quotePrefix="1" applyBorder="1"/>
    <xf numFmtId="0" fontId="0" fillId="0" borderId="1" xfId="0" quotePrefix="1" applyBorder="1" applyAlignment="1">
      <alignment horizontal="left"/>
    </xf>
    <xf numFmtId="0" fontId="7" fillId="7" borderId="0" xfId="0" applyFont="1" applyFill="1"/>
    <xf numFmtId="0" fontId="4" fillId="0" borderId="0" xfId="0" quotePrefix="1" applyFont="1" applyAlignment="1">
      <alignment horizontal="right"/>
    </xf>
    <xf numFmtId="41" fontId="2" fillId="6" borderId="1" xfId="2" applyFont="1" applyFill="1" applyBorder="1" applyAlignment="1">
      <alignment horizontal="left"/>
    </xf>
    <xf numFmtId="0" fontId="2" fillId="0" borderId="0" xfId="0" quotePrefix="1" applyFont="1"/>
    <xf numFmtId="0" fontId="5" fillId="7" borderId="0" xfId="0" applyFont="1" applyFill="1"/>
    <xf numFmtId="0" fontId="6" fillId="7" borderId="0" xfId="0" quotePrefix="1" applyFont="1" applyFill="1" applyAlignment="1">
      <alignment horizontal="left"/>
    </xf>
    <xf numFmtId="0" fontId="4" fillId="0" borderId="0" xfId="0" quotePrefix="1" applyFont="1" applyAlignment="1">
      <alignment horizontal="left"/>
    </xf>
    <xf numFmtId="1" fontId="8" fillId="0" borderId="0" xfId="0" applyNumberFormat="1" applyFont="1"/>
    <xf numFmtId="165" fontId="6" fillId="2" borderId="0" xfId="0" applyNumberFormat="1" applyFont="1" applyFill="1" applyAlignment="1">
      <alignment horizontal="left"/>
    </xf>
    <xf numFmtId="165" fontId="0" fillId="2" borderId="0" xfId="0" applyNumberFormat="1" applyFill="1"/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2" fillId="5" borderId="0" xfId="0" applyFont="1" applyFill="1"/>
    <xf numFmtId="0" fontId="6" fillId="5" borderId="0" xfId="0" applyFont="1" applyFill="1"/>
    <xf numFmtId="0" fontId="4" fillId="0" borderId="0" xfId="0" applyFont="1" applyAlignment="1">
      <alignment horizontal="right"/>
    </xf>
    <xf numFmtId="0" fontId="9" fillId="0" borderId="0" xfId="0" quotePrefix="1" applyFont="1"/>
    <xf numFmtId="0" fontId="9" fillId="0" borderId="0" xfId="0" applyFont="1"/>
    <xf numFmtId="9" fontId="2" fillId="5" borderId="0" xfId="1" applyFont="1" applyFill="1" applyAlignment="1">
      <alignment horizontal="left"/>
    </xf>
    <xf numFmtId="164" fontId="10" fillId="0" borderId="1" xfId="1" quotePrefix="1" applyNumberFormat="1" applyFont="1" applyBorder="1"/>
    <xf numFmtId="0" fontId="3" fillId="0" borderId="0" xfId="0" quotePrefix="1" applyFont="1"/>
    <xf numFmtId="0" fontId="3" fillId="5" borderId="0" xfId="0" applyFont="1" applyFill="1" applyAlignment="1">
      <alignment horizontal="left"/>
    </xf>
  </cellXfs>
  <cellStyles count="3">
    <cellStyle name="Millares [0]" xfId="2" builtinId="6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</xdr:row>
      <xdr:rowOff>28575</xdr:rowOff>
    </xdr:from>
    <xdr:to>
      <xdr:col>3</xdr:col>
      <xdr:colOff>19050</xdr:colOff>
      <xdr:row>15</xdr:row>
      <xdr:rowOff>142875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305050" y="219075"/>
          <a:ext cx="0" cy="278130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15</xdr:row>
      <xdr:rowOff>161925</xdr:rowOff>
    </xdr:from>
    <xdr:to>
      <xdr:col>10</xdr:col>
      <xdr:colOff>533400</xdr:colOff>
      <xdr:row>15</xdr:row>
      <xdr:rowOff>161925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2305050" y="3019425"/>
          <a:ext cx="5848350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714375</xdr:colOff>
      <xdr:row>24</xdr:row>
      <xdr:rowOff>171450</xdr:rowOff>
    </xdr:from>
    <xdr:to>
      <xdr:col>4</xdr:col>
      <xdr:colOff>752475</xdr:colOff>
      <xdr:row>28</xdr:row>
      <xdr:rowOff>114300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238375" y="3600450"/>
          <a:ext cx="1562100" cy="704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L" sz="1100"/>
            <a:t>Tareas</a:t>
          </a:r>
          <a:r>
            <a:rPr lang="es-CL" sz="1100" baseline="0"/>
            <a:t> / Actividades</a:t>
          </a:r>
          <a:endParaRPr lang="es-CL" sz="1100"/>
        </a:p>
      </xdr:txBody>
    </xdr:sp>
    <xdr:clientData/>
  </xdr:twoCellAnchor>
  <xdr:twoCellAnchor>
    <xdr:from>
      <xdr:col>3</xdr:col>
      <xdr:colOff>0</xdr:colOff>
      <xdr:row>30</xdr:row>
      <xdr:rowOff>133350</xdr:rowOff>
    </xdr:from>
    <xdr:to>
      <xdr:col>4</xdr:col>
      <xdr:colOff>685800</xdr:colOff>
      <xdr:row>36</xdr:row>
      <xdr:rowOff>76200</xdr:rowOff>
    </xdr:to>
    <xdr:sp macro="" textlink="">
      <xdr:nvSpPr>
        <xdr:cNvPr id="7" name="Romb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286000" y="5934075"/>
          <a:ext cx="1447800" cy="1085850"/>
        </a:xfrm>
        <a:prstGeom prst="diamond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L" sz="1100"/>
            <a:t>¿?</a:t>
          </a:r>
        </a:p>
      </xdr:txBody>
    </xdr:sp>
    <xdr:clientData/>
  </xdr:twoCellAnchor>
  <xdr:twoCellAnchor>
    <xdr:from>
      <xdr:col>2</xdr:col>
      <xdr:colOff>704850</xdr:colOff>
      <xdr:row>39</xdr:row>
      <xdr:rowOff>171450</xdr:rowOff>
    </xdr:from>
    <xdr:to>
      <xdr:col>4</xdr:col>
      <xdr:colOff>742950</xdr:colOff>
      <xdr:row>43</xdr:row>
      <xdr:rowOff>114300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228850" y="7686675"/>
          <a:ext cx="1562100" cy="704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6</xdr:col>
      <xdr:colOff>142875</xdr:colOff>
      <xdr:row>32</xdr:row>
      <xdr:rowOff>19050</xdr:rowOff>
    </xdr:from>
    <xdr:to>
      <xdr:col>8</xdr:col>
      <xdr:colOff>180975</xdr:colOff>
      <xdr:row>35</xdr:row>
      <xdr:rowOff>152400</xdr:rowOff>
    </xdr:to>
    <xdr:sp macro="" textlink="">
      <xdr:nvSpPr>
        <xdr:cNvPr id="9" name="Rectángul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714875" y="6200775"/>
          <a:ext cx="1562100" cy="704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3</xdr:col>
      <xdr:colOff>0</xdr:colOff>
      <xdr:row>48</xdr:row>
      <xdr:rowOff>0</xdr:rowOff>
    </xdr:from>
    <xdr:to>
      <xdr:col>5</xdr:col>
      <xdr:colOff>38100</xdr:colOff>
      <xdr:row>51</xdr:row>
      <xdr:rowOff>133350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286000" y="8001000"/>
          <a:ext cx="1562100" cy="704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3</xdr:col>
      <xdr:colOff>723900</xdr:colOff>
      <xdr:row>28</xdr:row>
      <xdr:rowOff>114300</xdr:rowOff>
    </xdr:from>
    <xdr:to>
      <xdr:col>3</xdr:col>
      <xdr:colOff>733425</xdr:colOff>
      <xdr:row>30</xdr:row>
      <xdr:rowOff>133350</xdr:rowOff>
    </xdr:to>
    <xdr:cxnSp macro="">
      <xdr:nvCxnSpPr>
        <xdr:cNvPr id="12" name="Conector recto de flecha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>
          <a:stCxn id="6" idx="2"/>
          <a:endCxn id="7" idx="0"/>
        </xdr:cNvCxnSpPr>
      </xdr:nvCxnSpPr>
      <xdr:spPr>
        <a:xfrm flipH="1">
          <a:off x="3009900" y="5534025"/>
          <a:ext cx="9525" cy="4000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723900</xdr:colOff>
      <xdr:row>36</xdr:row>
      <xdr:rowOff>76200</xdr:rowOff>
    </xdr:from>
    <xdr:to>
      <xdr:col>3</xdr:col>
      <xdr:colOff>723900</xdr:colOff>
      <xdr:row>39</xdr:row>
      <xdr:rowOff>171450</xdr:rowOff>
    </xdr:to>
    <xdr:cxnSp macro="">
      <xdr:nvCxnSpPr>
        <xdr:cNvPr id="13" name="Conector recto de flech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>
          <a:stCxn id="7" idx="2"/>
          <a:endCxn id="8" idx="0"/>
        </xdr:cNvCxnSpPr>
      </xdr:nvCxnSpPr>
      <xdr:spPr>
        <a:xfrm>
          <a:off x="3009900" y="7019925"/>
          <a:ext cx="0" cy="6667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47625</xdr:colOff>
      <xdr:row>32</xdr:row>
      <xdr:rowOff>66675</xdr:rowOff>
    </xdr:from>
    <xdr:to>
      <xdr:col>7</xdr:col>
      <xdr:colOff>596379</xdr:colOff>
      <xdr:row>33</xdr:row>
      <xdr:rowOff>174905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5019675"/>
          <a:ext cx="1310754" cy="298730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40</xdr:row>
      <xdr:rowOff>9525</xdr:rowOff>
    </xdr:from>
    <xdr:to>
      <xdr:col>4</xdr:col>
      <xdr:colOff>558279</xdr:colOff>
      <xdr:row>41</xdr:row>
      <xdr:rowOff>117755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5525" y="7715250"/>
          <a:ext cx="1310754" cy="298730"/>
        </a:xfrm>
        <a:prstGeom prst="rect">
          <a:avLst/>
        </a:prstGeom>
      </xdr:spPr>
    </xdr:pic>
    <xdr:clientData/>
  </xdr:twoCellAnchor>
  <xdr:twoCellAnchor>
    <xdr:from>
      <xdr:col>4</xdr:col>
      <xdr:colOff>685800</xdr:colOff>
      <xdr:row>33</xdr:row>
      <xdr:rowOff>95250</xdr:rowOff>
    </xdr:from>
    <xdr:to>
      <xdr:col>6</xdr:col>
      <xdr:colOff>161925</xdr:colOff>
      <xdr:row>33</xdr:row>
      <xdr:rowOff>104775</xdr:rowOff>
    </xdr:to>
    <xdr:cxnSp macro="">
      <xdr:nvCxnSpPr>
        <xdr:cNvPr id="18" name="Conector recto de flecha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>
          <a:stCxn id="7" idx="3"/>
        </xdr:cNvCxnSpPr>
      </xdr:nvCxnSpPr>
      <xdr:spPr>
        <a:xfrm flipV="1">
          <a:off x="3733800" y="6467475"/>
          <a:ext cx="10001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5</xdr:row>
      <xdr:rowOff>19050</xdr:rowOff>
    </xdr:from>
    <xdr:to>
      <xdr:col>9</xdr:col>
      <xdr:colOff>19050</xdr:colOff>
      <xdr:row>5</xdr:row>
      <xdr:rowOff>28575</xdr:rowOff>
    </xdr:to>
    <xdr:cxnSp macro="">
      <xdr:nvCxnSpPr>
        <xdr:cNvPr id="21" name="Conector recto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 flipV="1">
          <a:off x="2333625" y="1057275"/>
          <a:ext cx="4543425" cy="9525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228600</xdr:colOff>
      <xdr:row>5</xdr:row>
      <xdr:rowOff>19050</xdr:rowOff>
    </xdr:from>
    <xdr:to>
      <xdr:col>4</xdr:col>
      <xdr:colOff>247650</xdr:colOff>
      <xdr:row>10</xdr:row>
      <xdr:rowOff>0</xdr:rowOff>
    </xdr:to>
    <xdr:cxnSp macro="">
      <xdr:nvCxnSpPr>
        <xdr:cNvPr id="23" name="Conector recto de flecha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>
        <a:xfrm>
          <a:off x="3276600" y="971550"/>
          <a:ext cx="19050" cy="933450"/>
        </a:xfrm>
        <a:prstGeom prst="straightConnector1">
          <a:avLst/>
        </a:prstGeom>
        <a:ln w="3810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5</xdr:row>
      <xdr:rowOff>9525</xdr:rowOff>
    </xdr:from>
    <xdr:to>
      <xdr:col>3</xdr:col>
      <xdr:colOff>419100</xdr:colOff>
      <xdr:row>7</xdr:row>
      <xdr:rowOff>9525</xdr:rowOff>
    </xdr:to>
    <xdr:cxnSp macro="">
      <xdr:nvCxnSpPr>
        <xdr:cNvPr id="24" name="Conector recto de flecha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/>
      </xdr:nvCxnSpPr>
      <xdr:spPr>
        <a:xfrm>
          <a:off x="2705100" y="1047750"/>
          <a:ext cx="0" cy="381000"/>
        </a:xfrm>
        <a:prstGeom prst="straightConnector1">
          <a:avLst/>
        </a:prstGeom>
        <a:ln w="38100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</xdr:row>
      <xdr:rowOff>190500</xdr:rowOff>
    </xdr:from>
    <xdr:to>
      <xdr:col>9</xdr:col>
      <xdr:colOff>733425</xdr:colOff>
      <xdr:row>3</xdr:row>
      <xdr:rowOff>200025</xdr:rowOff>
    </xdr:to>
    <xdr:cxnSp macro="">
      <xdr:nvCxnSpPr>
        <xdr:cNvPr id="19" name="Conector rect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 flipV="1">
          <a:off x="3048000" y="762000"/>
          <a:ext cx="4543425" cy="9525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3</xdr:row>
      <xdr:rowOff>85725</xdr:rowOff>
    </xdr:from>
    <xdr:to>
      <xdr:col>8</xdr:col>
      <xdr:colOff>401234</xdr:colOff>
      <xdr:row>17</xdr:row>
      <xdr:rowOff>212958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657225"/>
          <a:ext cx="5771429" cy="3219048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</xdr:colOff>
      <xdr:row>1</xdr:row>
      <xdr:rowOff>66675</xdr:rowOff>
    </xdr:from>
    <xdr:to>
      <xdr:col>18</xdr:col>
      <xdr:colOff>323850</xdr:colOff>
      <xdr:row>5</xdr:row>
      <xdr:rowOff>55880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15150" y="257175"/>
          <a:ext cx="5772150" cy="758825"/>
        </a:xfrm>
        <a:prstGeom prst="rect">
          <a:avLst/>
        </a:prstGeom>
        <a:noFill/>
        <a:ln w="12700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84952</xdr:colOff>
      <xdr:row>13</xdr:row>
      <xdr:rowOff>47333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180952" cy="23333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5</xdr:row>
      <xdr:rowOff>47625</xdr:rowOff>
    </xdr:from>
    <xdr:to>
      <xdr:col>17</xdr:col>
      <xdr:colOff>212606</xdr:colOff>
      <xdr:row>16</xdr:row>
      <xdr:rowOff>131174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4025" y="1000125"/>
          <a:ext cx="6028571" cy="21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714374</xdr:colOff>
      <xdr:row>18</xdr:row>
      <xdr:rowOff>67760</xdr:rowOff>
    </xdr:from>
    <xdr:to>
      <xdr:col>6</xdr:col>
      <xdr:colOff>457199</xdr:colOff>
      <xdr:row>21</xdr:row>
      <xdr:rowOff>19685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4374" y="3496760"/>
          <a:ext cx="4314825" cy="567240"/>
        </a:xfrm>
        <a:prstGeom prst="rect">
          <a:avLst/>
        </a:prstGeom>
        <a:noFill/>
        <a:ln w="12700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N41"/>
  <sheetViews>
    <sheetView tabSelected="1" workbookViewId="0">
      <selection activeCell="G30" sqref="G30:H30"/>
    </sheetView>
  </sheetViews>
  <sheetFormatPr baseColWidth="10" defaultColWidth="11.44140625" defaultRowHeight="14.4" x14ac:dyDescent="0.3"/>
  <cols>
    <col min="12" max="12" width="5.88671875" bestFit="1" customWidth="1"/>
    <col min="13" max="13" width="20.6640625" bestFit="1" customWidth="1"/>
  </cols>
  <sheetData>
    <row r="4" spans="2:14" ht="21" x14ac:dyDescent="0.4">
      <c r="K4" s="22" t="s">
        <v>0</v>
      </c>
      <c r="L4" s="22" t="s">
        <v>1</v>
      </c>
      <c r="M4" s="22" t="s">
        <v>2</v>
      </c>
      <c r="N4" s="22" t="s">
        <v>3</v>
      </c>
    </row>
    <row r="5" spans="2:14" ht="15.6" x14ac:dyDescent="0.3">
      <c r="B5" s="7" t="s">
        <v>4</v>
      </c>
      <c r="C5" s="7" t="s">
        <v>5</v>
      </c>
      <c r="H5" s="5"/>
      <c r="J5" s="6" t="s">
        <v>6</v>
      </c>
      <c r="K5" s="1"/>
    </row>
    <row r="6" spans="2:14" x14ac:dyDescent="0.3">
      <c r="D6" s="4"/>
      <c r="H6" s="5"/>
      <c r="M6" s="8" t="s">
        <v>7</v>
      </c>
    </row>
    <row r="7" spans="2:14" x14ac:dyDescent="0.3">
      <c r="D7" s="4"/>
      <c r="F7" s="1" t="s">
        <v>8</v>
      </c>
      <c r="G7" s="1"/>
      <c r="H7" s="5"/>
    </row>
    <row r="8" spans="2:14" x14ac:dyDescent="0.3">
      <c r="C8" s="1" t="s">
        <v>9</v>
      </c>
      <c r="D8" s="3"/>
      <c r="F8" s="24" t="s">
        <v>10</v>
      </c>
      <c r="G8" s="24"/>
      <c r="H8" s="5"/>
    </row>
    <row r="9" spans="2:14" x14ac:dyDescent="0.3">
      <c r="D9" s="3"/>
      <c r="H9" s="5"/>
      <c r="M9" s="9" t="s">
        <v>5</v>
      </c>
      <c r="N9" s="6" t="s">
        <v>11</v>
      </c>
    </row>
    <row r="10" spans="2:14" x14ac:dyDescent="0.3">
      <c r="D10" s="3"/>
      <c r="F10" s="1" t="s">
        <v>12</v>
      </c>
      <c r="H10" s="5"/>
      <c r="N10" s="9" t="s">
        <v>13</v>
      </c>
    </row>
    <row r="11" spans="2:14" x14ac:dyDescent="0.3">
      <c r="D11" s="3"/>
      <c r="E11" s="3"/>
      <c r="H11" s="5"/>
      <c r="N11" s="9" t="s">
        <v>14</v>
      </c>
    </row>
    <row r="12" spans="2:14" x14ac:dyDescent="0.3">
      <c r="D12" s="3"/>
      <c r="E12" s="3"/>
      <c r="H12" s="5"/>
      <c r="N12" s="9" t="s">
        <v>15</v>
      </c>
    </row>
    <row r="13" spans="2:14" x14ac:dyDescent="0.3">
      <c r="D13" s="3"/>
      <c r="E13" s="3"/>
      <c r="H13" s="5"/>
      <c r="N13" s="9" t="s">
        <v>16</v>
      </c>
    </row>
    <row r="14" spans="2:14" x14ac:dyDescent="0.3">
      <c r="D14" s="3"/>
      <c r="E14" s="3"/>
      <c r="H14" s="5"/>
      <c r="N14" s="9" t="s">
        <v>17</v>
      </c>
    </row>
    <row r="15" spans="2:14" x14ac:dyDescent="0.3">
      <c r="D15" s="3"/>
      <c r="E15" s="3"/>
      <c r="H15" s="5"/>
    </row>
    <row r="16" spans="2:14" x14ac:dyDescent="0.3">
      <c r="D16" s="3"/>
      <c r="E16" s="3"/>
      <c r="H16" s="5"/>
    </row>
    <row r="17" spans="4:13" x14ac:dyDescent="0.3">
      <c r="D17" s="6" t="s">
        <v>18</v>
      </c>
      <c r="E17" s="6" t="s">
        <v>19</v>
      </c>
    </row>
    <row r="25" spans="4:13" x14ac:dyDescent="0.3">
      <c r="D25" s="6" t="s">
        <v>20</v>
      </c>
      <c r="E25" s="6"/>
      <c r="G25" s="6" t="s">
        <v>21</v>
      </c>
      <c r="H25" s="6"/>
    </row>
    <row r="27" spans="4:13" x14ac:dyDescent="0.3">
      <c r="G27" s="2" t="s">
        <v>22</v>
      </c>
    </row>
    <row r="28" spans="4:13" ht="18" x14ac:dyDescent="0.35">
      <c r="G28" s="23" t="s">
        <v>23</v>
      </c>
      <c r="H28" t="s">
        <v>24</v>
      </c>
    </row>
    <row r="29" spans="4:13" x14ac:dyDescent="0.3">
      <c r="H29" t="s">
        <v>25</v>
      </c>
    </row>
    <row r="30" spans="4:13" ht="18" x14ac:dyDescent="0.35">
      <c r="G30" s="23" t="s">
        <v>26</v>
      </c>
      <c r="H30" s="24"/>
      <c r="I30" t="s">
        <v>27</v>
      </c>
    </row>
    <row r="32" spans="4:13" x14ac:dyDescent="0.3">
      <c r="M32" t="s">
        <v>28</v>
      </c>
    </row>
    <row r="33" spans="7:13" x14ac:dyDescent="0.3">
      <c r="J33" s="6" t="s">
        <v>0</v>
      </c>
      <c r="M33" t="s">
        <v>29</v>
      </c>
    </row>
    <row r="34" spans="7:13" x14ac:dyDescent="0.3">
      <c r="M34" t="s">
        <v>30</v>
      </c>
    </row>
    <row r="35" spans="7:13" x14ac:dyDescent="0.3">
      <c r="M35" t="s">
        <v>31</v>
      </c>
    </row>
    <row r="36" spans="7:13" x14ac:dyDescent="0.3">
      <c r="M36" t="s">
        <v>32</v>
      </c>
    </row>
    <row r="41" spans="7:13" x14ac:dyDescent="0.3">
      <c r="G41" s="6" t="s">
        <v>0</v>
      </c>
    </row>
  </sheetData>
  <pageMargins left="0.7" right="0.7" top="0.75" bottom="0.75" header="0.3" footer="0.3"/>
  <pageSetup paperSize="9" orientation="portrait" r:id="rId1"/>
  <headerFooter>
    <oddHeader>&amp;C&amp;"Arial"&amp;8&amp;K000000INTERNAL&amp;1#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I6:Y26"/>
  <sheetViews>
    <sheetView topLeftCell="A14" workbookViewId="0">
      <selection activeCell="W25" sqref="W25:W26"/>
    </sheetView>
  </sheetViews>
  <sheetFormatPr baseColWidth="10" defaultColWidth="11.44140625" defaultRowHeight="14.4" x14ac:dyDescent="0.3"/>
  <cols>
    <col min="10" max="10" width="13" bestFit="1" customWidth="1"/>
    <col min="11" max="11" width="4.44140625" customWidth="1"/>
    <col min="13" max="13" width="3.33203125" bestFit="1" customWidth="1"/>
    <col min="15" max="15" width="4.6640625" customWidth="1"/>
    <col min="19" max="19" width="5.109375" bestFit="1" customWidth="1"/>
    <col min="20" max="20" width="3.44140625" customWidth="1"/>
    <col min="24" max="24" width="6.6640625" customWidth="1"/>
  </cols>
  <sheetData>
    <row r="6" spans="10:21" x14ac:dyDescent="0.3">
      <c r="J6" s="2"/>
    </row>
    <row r="8" spans="10:21" ht="21" x14ac:dyDescent="0.4">
      <c r="J8" t="s">
        <v>33</v>
      </c>
      <c r="K8" s="28">
        <v>68</v>
      </c>
      <c r="L8" t="s">
        <v>34</v>
      </c>
      <c r="M8" s="40">
        <f>+K8/K9</f>
        <v>34</v>
      </c>
      <c r="N8" s="13" t="s">
        <v>35</v>
      </c>
      <c r="P8" t="s">
        <v>34</v>
      </c>
      <c r="Q8" s="29">
        <v>68</v>
      </c>
      <c r="R8" s="12" t="s">
        <v>36</v>
      </c>
      <c r="S8" s="37">
        <f>+Q8/Q9</f>
        <v>2.8333333333333335</v>
      </c>
      <c r="T8" s="34" t="s">
        <v>37</v>
      </c>
      <c r="U8" s="39">
        <v>3</v>
      </c>
    </row>
    <row r="9" spans="10:21" ht="15.6" x14ac:dyDescent="0.3">
      <c r="K9" s="25">
        <v>2</v>
      </c>
      <c r="L9" t="s">
        <v>38</v>
      </c>
      <c r="M9" s="7"/>
      <c r="N9" t="s">
        <v>39</v>
      </c>
      <c r="P9" t="s">
        <v>40</v>
      </c>
      <c r="Q9">
        <v>24</v>
      </c>
      <c r="R9" t="s">
        <v>40</v>
      </c>
      <c r="S9" s="38"/>
      <c r="U9" s="1"/>
    </row>
    <row r="10" spans="10:21" ht="21" x14ac:dyDescent="0.4">
      <c r="J10" t="s">
        <v>41</v>
      </c>
      <c r="K10" s="27">
        <v>130</v>
      </c>
      <c r="L10" t="s">
        <v>34</v>
      </c>
      <c r="M10" s="7">
        <f>+K10/K11</f>
        <v>65</v>
      </c>
      <c r="N10" s="13" t="s">
        <v>35</v>
      </c>
      <c r="P10" t="s">
        <v>34</v>
      </c>
      <c r="Q10" s="29">
        <v>130</v>
      </c>
      <c r="R10" s="13" t="s">
        <v>36</v>
      </c>
      <c r="S10" s="37">
        <f>+Q10/Q11</f>
        <v>2.8260869565217392</v>
      </c>
      <c r="T10" s="34" t="s">
        <v>37</v>
      </c>
      <c r="U10" s="39">
        <v>3</v>
      </c>
    </row>
    <row r="11" spans="10:21" ht="15.6" x14ac:dyDescent="0.3">
      <c r="K11" s="26">
        <v>2</v>
      </c>
      <c r="L11" t="s">
        <v>38</v>
      </c>
      <c r="M11" s="7"/>
      <c r="N11" t="s">
        <v>39</v>
      </c>
      <c r="P11" t="s">
        <v>40</v>
      </c>
      <c r="Q11">
        <v>46</v>
      </c>
      <c r="R11" t="s">
        <v>40</v>
      </c>
      <c r="S11" s="38"/>
      <c r="U11" s="1"/>
    </row>
    <row r="12" spans="10:21" ht="21" x14ac:dyDescent="0.4">
      <c r="J12" t="s">
        <v>42</v>
      </c>
      <c r="K12" s="27">
        <v>152</v>
      </c>
      <c r="L12" t="s">
        <v>34</v>
      </c>
      <c r="M12" s="7">
        <f>+K12/K13</f>
        <v>50.666666666666664</v>
      </c>
      <c r="N12" s="13" t="s">
        <v>35</v>
      </c>
      <c r="P12" t="s">
        <v>34</v>
      </c>
      <c r="Q12" s="33">
        <v>152</v>
      </c>
      <c r="R12" s="13" t="s">
        <v>36</v>
      </c>
      <c r="S12" s="37">
        <f>+Q12/Q13</f>
        <v>2.4516129032258065</v>
      </c>
      <c r="T12" s="34" t="s">
        <v>37</v>
      </c>
      <c r="U12" s="39">
        <v>3</v>
      </c>
    </row>
    <row r="13" spans="10:21" ht="15.6" x14ac:dyDescent="0.3">
      <c r="K13" s="26">
        <v>3</v>
      </c>
      <c r="L13" t="s">
        <v>38</v>
      </c>
      <c r="M13" s="7"/>
      <c r="N13" t="s">
        <v>39</v>
      </c>
      <c r="P13" t="s">
        <v>40</v>
      </c>
      <c r="Q13">
        <v>62</v>
      </c>
      <c r="R13" t="s">
        <v>40</v>
      </c>
      <c r="S13" s="38"/>
      <c r="U13" s="1"/>
    </row>
    <row r="14" spans="10:21" ht="21" x14ac:dyDescent="0.4">
      <c r="J14" t="s">
        <v>43</v>
      </c>
      <c r="K14" s="27">
        <v>125</v>
      </c>
      <c r="L14" t="s">
        <v>34</v>
      </c>
      <c r="M14" s="7">
        <f>+K14/K15</f>
        <v>41.666666666666664</v>
      </c>
      <c r="N14" s="13" t="s">
        <v>35</v>
      </c>
      <c r="P14" t="s">
        <v>34</v>
      </c>
      <c r="Q14" s="33">
        <v>125</v>
      </c>
      <c r="R14" s="13" t="s">
        <v>36</v>
      </c>
      <c r="S14" s="37">
        <f>+Q14/Q15</f>
        <v>2.4509803921568629</v>
      </c>
      <c r="T14" s="34" t="s">
        <v>37</v>
      </c>
      <c r="U14" s="39">
        <v>3</v>
      </c>
    </row>
    <row r="15" spans="10:21" ht="15.6" x14ac:dyDescent="0.3">
      <c r="K15" s="26">
        <v>3</v>
      </c>
      <c r="L15" t="s">
        <v>38</v>
      </c>
      <c r="M15" s="7"/>
      <c r="N15" t="s">
        <v>39</v>
      </c>
      <c r="P15" t="s">
        <v>40</v>
      </c>
      <c r="Q15">
        <v>51</v>
      </c>
      <c r="R15" t="s">
        <v>40</v>
      </c>
      <c r="S15" s="38"/>
      <c r="U15" s="1"/>
    </row>
    <row r="16" spans="10:21" ht="21" x14ac:dyDescent="0.4">
      <c r="J16" t="s">
        <v>44</v>
      </c>
      <c r="K16" s="28">
        <v>131</v>
      </c>
      <c r="L16" t="s">
        <v>34</v>
      </c>
      <c r="M16" s="7">
        <f>+K16/K17</f>
        <v>65.5</v>
      </c>
      <c r="N16" s="13" t="s">
        <v>35</v>
      </c>
      <c r="P16" t="s">
        <v>34</v>
      </c>
      <c r="Q16" s="33">
        <v>131</v>
      </c>
      <c r="R16" s="13" t="s">
        <v>36</v>
      </c>
      <c r="S16" s="37">
        <f>+Q16/Q17</f>
        <v>2.911111111111111</v>
      </c>
      <c r="T16" s="34" t="s">
        <v>37</v>
      </c>
      <c r="U16" s="39">
        <v>3</v>
      </c>
    </row>
    <row r="17" spans="9:25" x14ac:dyDescent="0.3">
      <c r="K17" s="26">
        <v>2</v>
      </c>
      <c r="L17" t="s">
        <v>38</v>
      </c>
      <c r="N17" t="s">
        <v>39</v>
      </c>
      <c r="P17" t="s">
        <v>40</v>
      </c>
      <c r="Q17">
        <v>45</v>
      </c>
      <c r="R17" t="s">
        <v>40</v>
      </c>
    </row>
    <row r="18" spans="9:25" ht="21" x14ac:dyDescent="0.4">
      <c r="S18" s="37"/>
    </row>
    <row r="19" spans="9:25" ht="15.6" x14ac:dyDescent="0.3">
      <c r="J19" s="7" t="s">
        <v>59</v>
      </c>
      <c r="K19" s="7"/>
      <c r="L19" s="7"/>
      <c r="M19" s="7"/>
      <c r="N19" s="7"/>
      <c r="O19" s="7"/>
      <c r="P19" s="7"/>
      <c r="S19" s="7" t="s">
        <v>45</v>
      </c>
      <c r="T19" s="7"/>
      <c r="U19" s="7"/>
      <c r="V19" s="7"/>
      <c r="W19" s="7"/>
      <c r="X19" s="7"/>
      <c r="Y19" s="7"/>
    </row>
    <row r="20" spans="9:25" ht="15.6" x14ac:dyDescent="0.3">
      <c r="J20" s="7" t="s">
        <v>60</v>
      </c>
      <c r="K20" s="7"/>
      <c r="L20" s="7"/>
      <c r="M20" s="7"/>
      <c r="N20" s="7"/>
      <c r="O20" s="7"/>
      <c r="P20" s="7"/>
      <c r="S20" s="7" t="s">
        <v>46</v>
      </c>
      <c r="T20" s="7"/>
      <c r="U20" s="7"/>
      <c r="V20" s="7"/>
      <c r="W20" s="7"/>
      <c r="X20" s="7"/>
      <c r="Y20" s="7"/>
    </row>
    <row r="21" spans="9:25" ht="18" x14ac:dyDescent="0.35">
      <c r="L21" s="30" t="s">
        <v>47</v>
      </c>
      <c r="N21" s="47" t="s">
        <v>61</v>
      </c>
      <c r="O21" s="8"/>
      <c r="P21" s="8"/>
      <c r="Q21" s="8"/>
      <c r="U21" s="30" t="s">
        <v>47</v>
      </c>
      <c r="W21" s="47" t="s">
        <v>67</v>
      </c>
      <c r="X21" s="8"/>
      <c r="Y21" s="8"/>
    </row>
    <row r="22" spans="9:25" ht="18" x14ac:dyDescent="0.35">
      <c r="L22" s="11"/>
      <c r="N22" s="35">
        <v>34</v>
      </c>
      <c r="O22" s="8"/>
      <c r="P22" s="8"/>
      <c r="Q22" s="8"/>
      <c r="U22" s="11"/>
      <c r="W22" s="35">
        <v>42</v>
      </c>
      <c r="X22" s="8"/>
      <c r="Y22" s="8"/>
    </row>
    <row r="23" spans="9:25" ht="23.4" x14ac:dyDescent="0.45">
      <c r="L23" s="30" t="s">
        <v>47</v>
      </c>
      <c r="N23" s="36">
        <f>+((65-34)/34)*100</f>
        <v>91.17647058823529</v>
      </c>
      <c r="O23" s="8" t="s">
        <v>62</v>
      </c>
      <c r="P23" s="7" t="s">
        <v>63</v>
      </c>
      <c r="Q23" s="1"/>
      <c r="W23" s="36">
        <f>+((66-42)/42)*100</f>
        <v>57.142857142857139</v>
      </c>
      <c r="X23" s="8" t="s">
        <v>62</v>
      </c>
      <c r="Y23" s="7" t="s">
        <v>63</v>
      </c>
    </row>
    <row r="24" spans="9:25" ht="21" x14ac:dyDescent="0.4">
      <c r="I24" s="48" t="s">
        <v>64</v>
      </c>
      <c r="P24" s="42" t="s">
        <v>48</v>
      </c>
      <c r="Q24" s="5"/>
      <c r="U24" s="48" t="s">
        <v>64</v>
      </c>
    </row>
    <row r="25" spans="9:25" ht="21" x14ac:dyDescent="0.4">
      <c r="P25" s="42" t="s">
        <v>65</v>
      </c>
      <c r="Q25" s="5"/>
      <c r="U25" s="42" t="s">
        <v>48</v>
      </c>
      <c r="W25" s="42" t="s">
        <v>65</v>
      </c>
    </row>
    <row r="26" spans="9:25" ht="21" x14ac:dyDescent="0.4">
      <c r="P26" s="42" t="s">
        <v>66</v>
      </c>
      <c r="Q26" s="5"/>
      <c r="W26" s="42" t="s">
        <v>66</v>
      </c>
    </row>
  </sheetData>
  <pageMargins left="0.7" right="0.7" top="0.75" bottom="0.75" header="0.3" footer="0.3"/>
  <pageSetup paperSize="9" orientation="portrait" r:id="rId1"/>
  <headerFooter>
    <oddHeader>&amp;C&amp;"Arial"&amp;8&amp;K000000INTERNAL&amp;1#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21" sqref="D21"/>
    </sheetView>
  </sheetViews>
  <sheetFormatPr baseColWidth="10" defaultColWidth="11.44140625" defaultRowHeight="14.4" x14ac:dyDescent="0.3"/>
  <sheetData/>
  <pageMargins left="0.7" right="0.7" top="0.75" bottom="0.75" header="0.3" footer="0.3"/>
  <pageSetup paperSize="9" orientation="portrait" r:id="rId1"/>
  <headerFooter>
    <oddHeader>&amp;C&amp;"Arial"&amp;8&amp;K000000INTERNAL&amp;1#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F19:Q39"/>
  <sheetViews>
    <sheetView topLeftCell="A13" workbookViewId="0">
      <selection activeCell="D14" sqref="D14"/>
    </sheetView>
  </sheetViews>
  <sheetFormatPr baseColWidth="10" defaultColWidth="11.44140625" defaultRowHeight="14.4" x14ac:dyDescent="0.3"/>
  <cols>
    <col min="11" max="11" width="4.44140625" customWidth="1"/>
    <col min="12" max="12" width="7.5546875" bestFit="1" customWidth="1"/>
    <col min="13" max="13" width="4" customWidth="1"/>
    <col min="14" max="14" width="5.6640625" customWidth="1"/>
  </cols>
  <sheetData>
    <row r="19" spans="6:17" ht="18" x14ac:dyDescent="0.35">
      <c r="H19" s="11"/>
      <c r="I19" s="43" t="s">
        <v>49</v>
      </c>
      <c r="J19" s="44" t="s">
        <v>68</v>
      </c>
      <c r="K19" s="45"/>
      <c r="L19" s="45"/>
      <c r="M19" s="45"/>
      <c r="N19" s="45"/>
      <c r="O19" s="45"/>
      <c r="P19" s="8"/>
      <c r="Q19" s="8"/>
    </row>
    <row r="20" spans="6:17" x14ac:dyDescent="0.3">
      <c r="J20" s="2" t="s">
        <v>69</v>
      </c>
    </row>
    <row r="22" spans="6:17" x14ac:dyDescent="0.3">
      <c r="H22" s="10"/>
      <c r="I22" s="14" t="s">
        <v>50</v>
      </c>
      <c r="J22" s="15">
        <f>200*1.85+300*2.5</f>
        <v>1120</v>
      </c>
      <c r="K22" s="16" t="s">
        <v>51</v>
      </c>
      <c r="L22" s="31" t="s">
        <v>70</v>
      </c>
      <c r="M22" s="14" t="s">
        <v>51</v>
      </c>
      <c r="N22" s="15">
        <f>+J22/J23</f>
        <v>1.4</v>
      </c>
      <c r="O22" s="16" t="s">
        <v>71</v>
      </c>
      <c r="P22" s="14"/>
    </row>
    <row r="23" spans="6:17" x14ac:dyDescent="0.3">
      <c r="H23" s="10"/>
      <c r="I23" s="16"/>
      <c r="J23" s="16">
        <f>+(5*50+100*1)+(6*50+150*1)</f>
        <v>800</v>
      </c>
      <c r="K23" s="16"/>
      <c r="L23" s="16" t="s">
        <v>70</v>
      </c>
      <c r="M23" s="16"/>
    </row>
    <row r="25" spans="6:17" ht="15.6" x14ac:dyDescent="0.3">
      <c r="F25" s="6"/>
      <c r="G25" s="6"/>
      <c r="H25" s="6"/>
      <c r="I25" s="9" t="s">
        <v>52</v>
      </c>
      <c r="J25" s="17" t="s">
        <v>72</v>
      </c>
      <c r="K25" s="18" t="s">
        <v>51</v>
      </c>
      <c r="L25" s="46">
        <f>+(1.4-1.25)/1.25</f>
        <v>0.11999999999999993</v>
      </c>
      <c r="M25" s="16"/>
      <c r="N25" s="49" t="s">
        <v>53</v>
      </c>
      <c r="O25" s="49"/>
      <c r="P25" s="49"/>
      <c r="Q25" s="49"/>
    </row>
    <row r="26" spans="6:17" x14ac:dyDescent="0.3">
      <c r="J26" s="19">
        <v>1.25</v>
      </c>
      <c r="K26" s="16"/>
      <c r="L26" s="16"/>
      <c r="N26" s="41" t="s">
        <v>73</v>
      </c>
      <c r="O26" s="41"/>
      <c r="P26" s="41"/>
      <c r="Q26" s="41"/>
    </row>
    <row r="27" spans="6:17" x14ac:dyDescent="0.3">
      <c r="N27" s="41" t="s">
        <v>74</v>
      </c>
      <c r="O27" s="41"/>
      <c r="P27" s="41"/>
      <c r="Q27" s="41"/>
    </row>
    <row r="29" spans="6:17" x14ac:dyDescent="0.3">
      <c r="F29" s="16"/>
      <c r="G29" s="16"/>
      <c r="H29" s="16"/>
      <c r="I29" s="14" t="s">
        <v>54</v>
      </c>
      <c r="J29" s="13">
        <v>200</v>
      </c>
      <c r="K29" t="s">
        <v>55</v>
      </c>
      <c r="L29" s="2" t="s">
        <v>51</v>
      </c>
      <c r="M29" s="15">
        <f>+J29/J30</f>
        <v>40</v>
      </c>
      <c r="N29" s="20" t="s">
        <v>56</v>
      </c>
      <c r="O29" s="10"/>
    </row>
    <row r="30" spans="6:17" x14ac:dyDescent="0.3">
      <c r="J30">
        <v>5</v>
      </c>
      <c r="K30" t="s">
        <v>57</v>
      </c>
      <c r="N30" s="10" t="s">
        <v>57</v>
      </c>
      <c r="O30" s="10"/>
    </row>
    <row r="32" spans="6:17" x14ac:dyDescent="0.3">
      <c r="F32" s="16"/>
      <c r="G32" s="16"/>
      <c r="H32" s="16"/>
      <c r="I32" s="14" t="s">
        <v>54</v>
      </c>
      <c r="J32" s="21" t="s">
        <v>75</v>
      </c>
      <c r="O32" s="21"/>
    </row>
    <row r="33" spans="6:14" x14ac:dyDescent="0.3">
      <c r="J33" s="32" t="s">
        <v>76</v>
      </c>
    </row>
    <row r="35" spans="6:14" x14ac:dyDescent="0.3">
      <c r="F35" s="16"/>
      <c r="G35" s="16"/>
      <c r="H35" s="16"/>
      <c r="I35" s="14" t="s">
        <v>54</v>
      </c>
      <c r="J35" s="21">
        <f>200*1.85</f>
        <v>370</v>
      </c>
      <c r="L35" s="2">
        <f>+J35/J36</f>
        <v>1.48</v>
      </c>
      <c r="M35" s="5">
        <v>1.5</v>
      </c>
      <c r="N35" s="10" t="s">
        <v>77</v>
      </c>
    </row>
    <row r="36" spans="6:14" x14ac:dyDescent="0.3">
      <c r="J36" s="8">
        <f>5*50</f>
        <v>250</v>
      </c>
      <c r="N36" s="10"/>
    </row>
    <row r="38" spans="6:14" x14ac:dyDescent="0.3">
      <c r="I38" s="14" t="s">
        <v>58</v>
      </c>
      <c r="J38" s="2" t="s">
        <v>78</v>
      </c>
    </row>
    <row r="39" spans="6:14" x14ac:dyDescent="0.3">
      <c r="J39" t="s">
        <v>79</v>
      </c>
    </row>
  </sheetData>
  <mergeCells count="1">
    <mergeCell ref="N25:Q25"/>
  </mergeCells>
  <pageMargins left="0.7" right="0.7" top="0.75" bottom="0.75" header="0.3" footer="0.3"/>
  <pageSetup paperSize="9" orientation="portrait" r:id="rId1"/>
  <headerFooter>
    <oddHeader>&amp;C&amp;"Arial"&amp;8&amp;K000000INTERNAL&amp;1#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Hoja4</vt:lpstr>
    </vt:vector>
  </TitlesOfParts>
  <Manager/>
  <Company>ENEL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Bernard Maltes, Braulio Javier</dc:creator>
  <cp:keywords/>
  <dc:description/>
  <cp:lastModifiedBy>Bernard Maltes, Braulio Javier</cp:lastModifiedBy>
  <cp:revision/>
  <dcterms:created xsi:type="dcterms:W3CDTF">2020-04-16T22:30:27Z</dcterms:created>
  <dcterms:modified xsi:type="dcterms:W3CDTF">2025-04-06T20:59:06Z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183ae1-726f-4969-b787-1995b26b5e2f_Enabled">
    <vt:lpwstr>True</vt:lpwstr>
  </property>
  <property fmtid="{D5CDD505-2E9C-101B-9397-08002B2CF9AE}" pid="3" name="MSIP_Label_00183ae1-726f-4969-b787-1995b26b5e2f_SiteId">
    <vt:lpwstr>d539d4bf-5610-471a-afc2-1c76685cfefa</vt:lpwstr>
  </property>
  <property fmtid="{D5CDD505-2E9C-101B-9397-08002B2CF9AE}" pid="4" name="MSIP_Label_00183ae1-726f-4969-b787-1995b26b5e2f_Owner">
    <vt:lpwstr>braulio.bernard@enel.com</vt:lpwstr>
  </property>
  <property fmtid="{D5CDD505-2E9C-101B-9397-08002B2CF9AE}" pid="5" name="MSIP_Label_00183ae1-726f-4969-b787-1995b26b5e2f_SetDate">
    <vt:lpwstr>2021-03-28T22:59:10.3209020Z</vt:lpwstr>
  </property>
  <property fmtid="{D5CDD505-2E9C-101B-9397-08002B2CF9AE}" pid="6" name="MSIP_Label_00183ae1-726f-4969-b787-1995b26b5e2f_Name">
    <vt:lpwstr>Internal</vt:lpwstr>
  </property>
  <property fmtid="{D5CDD505-2E9C-101B-9397-08002B2CF9AE}" pid="7" name="MSIP_Label_00183ae1-726f-4969-b787-1995b26b5e2f_Application">
    <vt:lpwstr>Microsoft Azure Information Protection</vt:lpwstr>
  </property>
  <property fmtid="{D5CDD505-2E9C-101B-9397-08002B2CF9AE}" pid="8" name="MSIP_Label_00183ae1-726f-4969-b787-1995b26b5e2f_ActionId">
    <vt:lpwstr>41be9414-68f3-4942-937d-3bdee2edc886</vt:lpwstr>
  </property>
  <property fmtid="{D5CDD505-2E9C-101B-9397-08002B2CF9AE}" pid="9" name="MSIP_Label_00183ae1-726f-4969-b787-1995b26b5e2f_Extended_MSFT_Method">
    <vt:lpwstr>Automatic</vt:lpwstr>
  </property>
  <property fmtid="{D5CDD505-2E9C-101B-9397-08002B2CF9AE}" pid="10" name="MSIP_Label_797ad33d-ed35-43c0-b526-22bc83c17deb_Enabled">
    <vt:lpwstr>True</vt:lpwstr>
  </property>
  <property fmtid="{D5CDD505-2E9C-101B-9397-08002B2CF9AE}" pid="11" name="MSIP_Label_797ad33d-ed35-43c0-b526-22bc83c17deb_SiteId">
    <vt:lpwstr>d539d4bf-5610-471a-afc2-1c76685cfefa</vt:lpwstr>
  </property>
  <property fmtid="{D5CDD505-2E9C-101B-9397-08002B2CF9AE}" pid="12" name="MSIP_Label_797ad33d-ed35-43c0-b526-22bc83c17deb_Owner">
    <vt:lpwstr>braulio.bernard@enel.com</vt:lpwstr>
  </property>
  <property fmtid="{D5CDD505-2E9C-101B-9397-08002B2CF9AE}" pid="13" name="MSIP_Label_797ad33d-ed35-43c0-b526-22bc83c17deb_SetDate">
    <vt:lpwstr>2021-03-28T22:59:10.3209020Z</vt:lpwstr>
  </property>
  <property fmtid="{D5CDD505-2E9C-101B-9397-08002B2CF9AE}" pid="14" name="MSIP_Label_797ad33d-ed35-43c0-b526-22bc83c17deb_Name">
    <vt:lpwstr>Not Encrypted</vt:lpwstr>
  </property>
  <property fmtid="{D5CDD505-2E9C-101B-9397-08002B2CF9AE}" pid="15" name="MSIP_Label_797ad33d-ed35-43c0-b526-22bc83c17deb_Application">
    <vt:lpwstr>Microsoft Azure Information Protection</vt:lpwstr>
  </property>
  <property fmtid="{D5CDD505-2E9C-101B-9397-08002B2CF9AE}" pid="16" name="MSIP_Label_797ad33d-ed35-43c0-b526-22bc83c17deb_ActionId">
    <vt:lpwstr>41be9414-68f3-4942-937d-3bdee2edc886</vt:lpwstr>
  </property>
  <property fmtid="{D5CDD505-2E9C-101B-9397-08002B2CF9AE}" pid="17" name="MSIP_Label_797ad33d-ed35-43c0-b526-22bc83c17deb_Parent">
    <vt:lpwstr>00183ae1-726f-4969-b787-1995b26b5e2f</vt:lpwstr>
  </property>
  <property fmtid="{D5CDD505-2E9C-101B-9397-08002B2CF9AE}" pid="18" name="MSIP_Label_797ad33d-ed35-43c0-b526-22bc83c17deb_Extended_MSFT_Method">
    <vt:lpwstr>Automatic</vt:lpwstr>
  </property>
  <property fmtid="{D5CDD505-2E9C-101B-9397-08002B2CF9AE}" pid="19" name="Sensitivity">
    <vt:lpwstr>Internal Not Encrypted</vt:lpwstr>
  </property>
</Properties>
</file>