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434" documentId="8_{79C786A9-F750-4D11-9C6C-54C2AB736D66}" xr6:coauthVersionLast="47" xr6:coauthVersionMax="47" xr10:uidLastSave="{E71FD98D-141F-4BBD-B382-A51365940339}"/>
  <bookViews>
    <workbookView xWindow="-98" yWindow="-98" windowWidth="21795" windowHeight="12975" xr2:uid="{FA53449D-3206-4A4B-A0D9-4A039FC0D317}"/>
  </bookViews>
  <sheets>
    <sheet name="Hoja1" sheetId="1" r:id="rId1"/>
  </sheets>
  <definedNames>
    <definedName name="OLE_LINK15" localSheetId="0">Hoja1!$I$3</definedName>
    <definedName name="OLE_LINK16" localSheetId="0">Hoja1!$I$7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F54" i="1"/>
  <c r="C190" i="1"/>
  <c r="C205" i="1" s="1"/>
  <c r="D214" i="1" s="1"/>
  <c r="D190" i="1"/>
  <c r="D205" i="1" s="1"/>
  <c r="D189" i="1"/>
  <c r="C189" i="1"/>
  <c r="C204" i="1" s="1"/>
  <c r="C179" i="1"/>
  <c r="C175" i="1"/>
  <c r="C171" i="1"/>
  <c r="E140" i="1"/>
  <c r="F151" i="1" s="1"/>
  <c r="D164" i="1" s="1"/>
  <c r="E141" i="1"/>
  <c r="F152" i="1" s="1"/>
  <c r="D165" i="1" s="1"/>
  <c r="E139" i="1"/>
  <c r="C140" i="1"/>
  <c r="C151" i="1" s="1"/>
  <c r="C164" i="1" s="1"/>
  <c r="C141" i="1"/>
  <c r="C152" i="1" s="1"/>
  <c r="C165" i="1" s="1"/>
  <c r="C139" i="1"/>
  <c r="C150" i="1" s="1"/>
  <c r="C163" i="1" s="1"/>
  <c r="D137" i="1"/>
  <c r="F147" i="1" s="1"/>
  <c r="D136" i="1"/>
  <c r="G148" i="1" s="1"/>
  <c r="C137" i="1"/>
  <c r="C147" i="1" s="1"/>
  <c r="C136" i="1"/>
  <c r="D148" i="1" s="1"/>
  <c r="E100" i="1"/>
  <c r="F109" i="1" s="1"/>
  <c r="D118" i="1" s="1"/>
  <c r="E99" i="1"/>
  <c r="C100" i="1"/>
  <c r="C109" i="1" s="1"/>
  <c r="C118" i="1" s="1"/>
  <c r="C99" i="1"/>
  <c r="C108" i="1" s="1"/>
  <c r="C117" i="1" s="1"/>
  <c r="D98" i="1"/>
  <c r="F106" i="1" s="1"/>
  <c r="D97" i="1"/>
  <c r="C98" i="1"/>
  <c r="C106" i="1" s="1"/>
  <c r="C97" i="1"/>
  <c r="D107" i="1" s="1"/>
  <c r="C75" i="1"/>
  <c r="C90" i="1" s="1"/>
  <c r="C57" i="1"/>
  <c r="C66" i="1" s="1"/>
  <c r="C82" i="1" s="1"/>
  <c r="D39" i="1"/>
  <c r="D38" i="1"/>
  <c r="C39" i="1"/>
  <c r="C45" i="1" s="1"/>
  <c r="C38" i="1"/>
  <c r="C54" i="1" s="1"/>
  <c r="C73" i="1" s="1"/>
  <c r="C88" i="1" s="1"/>
  <c r="D22" i="1"/>
  <c r="C9" i="1"/>
  <c r="C22" i="1" s="1"/>
  <c r="D29" i="1" s="1"/>
  <c r="M12" i="1"/>
  <c r="M11" i="1"/>
  <c r="M10" i="1"/>
  <c r="M9" i="1"/>
  <c r="M8" i="1"/>
  <c r="D9" i="1" s="1"/>
  <c r="F9" i="1" s="1"/>
  <c r="F15" i="1" s="1"/>
  <c r="G16" i="1" s="1"/>
  <c r="D191" i="1" l="1"/>
  <c r="D204" i="1"/>
  <c r="D206" i="1" s="1"/>
  <c r="F191" i="1"/>
  <c r="E101" i="1"/>
  <c r="D142" i="1"/>
  <c r="E142" i="1"/>
  <c r="F165" i="1"/>
  <c r="G165" i="1" s="1"/>
  <c r="G180" i="1" s="1"/>
  <c r="F164" i="1"/>
  <c r="G164" i="1" s="1"/>
  <c r="G176" i="1" s="1"/>
  <c r="F150" i="1"/>
  <c r="D163" i="1" s="1"/>
  <c r="F118" i="1"/>
  <c r="G118" i="1" s="1"/>
  <c r="F126" i="1" s="1"/>
  <c r="G127" i="1" s="1"/>
  <c r="D101" i="1"/>
  <c r="F101" i="1" s="1"/>
  <c r="F110" i="1" s="1"/>
  <c r="G107" i="1"/>
  <c r="F108" i="1"/>
  <c r="D117" i="1" s="1"/>
  <c r="C76" i="1"/>
  <c r="C91" i="1" s="1"/>
  <c r="C55" i="1"/>
  <c r="D40" i="1"/>
  <c r="F40" i="1" s="1"/>
  <c r="G47" i="1" s="1"/>
  <c r="D57" i="1" s="1"/>
  <c r="F45" i="1"/>
  <c r="C46" i="1"/>
  <c r="D16" i="1"/>
  <c r="F22" i="1"/>
  <c r="F28" i="1" s="1"/>
  <c r="G29" i="1" s="1"/>
  <c r="D208" i="1" l="1"/>
  <c r="D141" i="1"/>
  <c r="D139" i="1"/>
  <c r="F163" i="1"/>
  <c r="G163" i="1" s="1"/>
  <c r="G172" i="1" s="1"/>
  <c r="D140" i="1"/>
  <c r="F142" i="1"/>
  <c r="F117" i="1"/>
  <c r="G117" i="1" s="1"/>
  <c r="F123" i="1" s="1"/>
  <c r="G124" i="1" s="1"/>
  <c r="D60" i="1"/>
  <c r="F66" i="1" s="1"/>
  <c r="D76" i="1" s="1"/>
  <c r="D67" i="1"/>
  <c r="C74" i="1"/>
  <c r="F46" i="1"/>
  <c r="D54" i="1" s="1"/>
  <c r="D73" i="1" s="1"/>
  <c r="D88" i="1" s="1"/>
  <c r="G214" i="1" l="1"/>
  <c r="F213" i="1"/>
  <c r="G153" i="1"/>
  <c r="H163" i="1" s="1"/>
  <c r="F171" i="1" s="1"/>
  <c r="F170" i="1" s="1"/>
  <c r="G154" i="1"/>
  <c r="H164" i="1" s="1"/>
  <c r="F175" i="1" s="1"/>
  <c r="F174" i="1" s="1"/>
  <c r="G155" i="1"/>
  <c r="H165" i="1" s="1"/>
  <c r="F179" i="1" s="1"/>
  <c r="F178" i="1" s="1"/>
  <c r="D55" i="1"/>
  <c r="F82" i="1"/>
  <c r="D91" i="1" s="1"/>
  <c r="C89" i="1"/>
  <c r="D83" i="1"/>
  <c r="D56" i="1"/>
  <c r="G67" i="1" l="1"/>
  <c r="F65" i="1" l="1"/>
  <c r="D74" i="1"/>
  <c r="D75" i="1" l="1"/>
  <c r="F75" i="1" s="1"/>
  <c r="G83" i="1" s="1"/>
  <c r="F81" i="1" s="1"/>
  <c r="D89" i="1" l="1"/>
  <c r="D90" i="1" s="1"/>
</calcChain>
</file>

<file path=xl/sharedStrings.xml><?xml version="1.0" encoding="utf-8"?>
<sst xmlns="http://schemas.openxmlformats.org/spreadsheetml/2006/main" count="248" uniqueCount="103">
  <si>
    <t>EJERCICIO 8 “PPE”</t>
  </si>
  <si>
    <t>El Colegio de Contadores de Chile A.G., está transformando sus estados financieros que se encuentran bajo principios locales a Normas Internacionales, por lo cual se revisara los activos fijos que se mantienen en la sociedad, al efectuar la revisión nos encontramos con el siguiente detalle:</t>
  </si>
  <si>
    <t>Nº</t>
  </si>
  <si>
    <t>A</t>
  </si>
  <si>
    <t>Terrenos</t>
  </si>
  <si>
    <t>-</t>
  </si>
  <si>
    <t>B</t>
  </si>
  <si>
    <t>Edificios</t>
  </si>
  <si>
    <t>C</t>
  </si>
  <si>
    <t>Muebles y Útiles</t>
  </si>
  <si>
    <t>D</t>
  </si>
  <si>
    <t>Maquinarias</t>
  </si>
  <si>
    <t>E</t>
  </si>
  <si>
    <t xml:space="preserve">Vehículos </t>
  </si>
  <si>
    <t>Información proporcionada 01.01.2025</t>
  </si>
  <si>
    <t>C.1</t>
  </si>
  <si>
    <t>C.2</t>
  </si>
  <si>
    <t>D.1</t>
  </si>
  <si>
    <t>D.2</t>
  </si>
  <si>
    <t>D.3</t>
  </si>
  <si>
    <t>Información proporcionada 31.12.2025</t>
  </si>
  <si>
    <t>Se pide efectuar los asientos contables de adopción a las normas internacionales al 01.01.2025 y los asientos contables al 31.12.2025</t>
  </si>
  <si>
    <t>Detalle 31.12.2024</t>
  </si>
  <si>
    <t>Monto Libro</t>
  </si>
  <si>
    <t>Dep. Acumulada</t>
  </si>
  <si>
    <t>Monto Neto</t>
  </si>
  <si>
    <t>Escritorios</t>
  </si>
  <si>
    <t>Sillas</t>
  </si>
  <si>
    <t>Vida Útil 3 años</t>
  </si>
  <si>
    <t>Vida Útil 4 años</t>
  </si>
  <si>
    <t>Recicladora</t>
  </si>
  <si>
    <t>Procesadora</t>
  </si>
  <si>
    <t>Embalaje</t>
  </si>
  <si>
    <t>Vida Útil 5 años</t>
  </si>
  <si>
    <t>Vida Útil 10 años</t>
  </si>
  <si>
    <t>Detalle</t>
  </si>
  <si>
    <t>PCGA</t>
  </si>
  <si>
    <t>NIIF</t>
  </si>
  <si>
    <t>Ajuste</t>
  </si>
  <si>
    <r>
      <t>A)</t>
    </r>
    <r>
      <rPr>
        <sz val="7"/>
        <color theme="1"/>
        <rFont val="Georgia"/>
        <family val="1"/>
      </rPr>
      <t xml:space="preserve">     </t>
    </r>
    <r>
      <rPr>
        <sz val="9"/>
        <color theme="1"/>
        <rFont val="Georgia"/>
        <family val="1"/>
      </rPr>
      <t>Los terrenos se tasaron con un experto independiente quedando con un valor de mercado de 290.000.000</t>
    </r>
  </si>
  <si>
    <r>
      <t>B)</t>
    </r>
    <r>
      <rPr>
        <sz val="7"/>
        <color theme="1"/>
        <rFont val="Georgia"/>
        <family val="1"/>
      </rPr>
      <t xml:space="preserve">     </t>
    </r>
    <r>
      <rPr>
        <sz val="9"/>
        <color theme="1"/>
        <rFont val="Georgia"/>
        <family val="1"/>
      </rPr>
      <t>El edificio que se mantiene en La Serena tiene un valor de mercado de 380.000.000, 40 años vida útil financiera.</t>
    </r>
  </si>
  <si>
    <r>
      <t>C)</t>
    </r>
    <r>
      <rPr>
        <sz val="7"/>
        <color theme="1"/>
        <rFont val="Georgia"/>
        <family val="1"/>
      </rPr>
      <t xml:space="preserve">     </t>
    </r>
    <r>
      <rPr>
        <sz val="9"/>
        <color theme="1"/>
        <rFont val="Georgia"/>
        <family val="1"/>
      </rPr>
      <t>Los muebles y útiles se desglosan y quedan con el siguiente detalle</t>
    </r>
  </si>
  <si>
    <r>
      <t>D)</t>
    </r>
    <r>
      <rPr>
        <sz val="7"/>
        <color theme="1"/>
        <rFont val="Georgia"/>
        <family val="1"/>
      </rPr>
      <t xml:space="preserve">     </t>
    </r>
    <r>
      <rPr>
        <sz val="9"/>
        <color theme="1"/>
        <rFont val="Georgia"/>
        <family val="1"/>
      </rPr>
      <t>La sociedad mantiene una maquinaria que tiene 3 componentes, el detalle es el siguiente, vida útil tributaria 4 años</t>
    </r>
  </si>
  <si>
    <r>
      <t>E)</t>
    </r>
    <r>
      <rPr>
        <sz val="7"/>
        <color theme="1"/>
        <rFont val="Georgia"/>
        <family val="1"/>
      </rPr>
      <t xml:space="preserve">     </t>
    </r>
    <r>
      <rPr>
        <sz val="9"/>
        <color theme="1"/>
        <rFont val="Georgia"/>
        <family val="1"/>
      </rPr>
      <t>Los vehículos se mantienen a su costo retribuido, valor residual 2.000.000 vida útil financiera 5 años</t>
    </r>
  </si>
  <si>
    <r>
      <t>·</t>
    </r>
    <r>
      <rPr>
        <sz val="7"/>
        <color theme="1"/>
        <rFont val="Georgia"/>
        <family val="1"/>
      </rPr>
      <t xml:space="preserve">        </t>
    </r>
    <r>
      <rPr>
        <sz val="9"/>
        <color theme="1"/>
        <rFont val="Georgia"/>
        <family val="1"/>
      </rPr>
      <t>Los edificios se tasaron nuevamente y quedaron con un valor de mercado de 190.000.o000</t>
    </r>
  </si>
  <si>
    <r>
      <t>·</t>
    </r>
    <r>
      <rPr>
        <sz val="7"/>
        <color theme="1"/>
        <rFont val="Georgia"/>
        <family val="1"/>
      </rPr>
      <t xml:space="preserve">        </t>
    </r>
    <r>
      <rPr>
        <sz val="9"/>
        <color theme="1"/>
        <rFont val="Georgia"/>
        <family val="1"/>
      </rPr>
      <t>Los Terrenos por problemas medioambientales quedaron en 160.000.000</t>
    </r>
  </si>
  <si>
    <t>Fecha</t>
  </si>
  <si>
    <t>Debe</t>
  </si>
  <si>
    <t>Haber</t>
  </si>
  <si>
    <t>01.01</t>
  </si>
  <si>
    <t>.1.</t>
  </si>
  <si>
    <t>Patrimonio</t>
  </si>
  <si>
    <t>Activo</t>
  </si>
  <si>
    <t>Resultados Acumulados</t>
  </si>
  <si>
    <t>Glosa: Adopción a las NIIF</t>
  </si>
  <si>
    <t>31.12</t>
  </si>
  <si>
    <t>.2.</t>
  </si>
  <si>
    <t>Gasto</t>
  </si>
  <si>
    <t>Deterioro Terrenos</t>
  </si>
  <si>
    <t>Glosa: Deterioro Terrenos</t>
  </si>
  <si>
    <t>Neto</t>
  </si>
  <si>
    <t>.3.</t>
  </si>
  <si>
    <t>Pasivo</t>
  </si>
  <si>
    <t>Otras Reservas</t>
  </si>
  <si>
    <t>Glosa:adopción a las NIIF de los edificios</t>
  </si>
  <si>
    <t>Vida Útil</t>
  </si>
  <si>
    <t>Valor Residual</t>
  </si>
  <si>
    <t>Dep Acum</t>
  </si>
  <si>
    <t>Depreciación</t>
  </si>
  <si>
    <t>Depreciación edificios</t>
  </si>
  <si>
    <t>.4.</t>
  </si>
  <si>
    <t>Glosa: Depreciación edificios</t>
  </si>
  <si>
    <t>01.01.2025</t>
  </si>
  <si>
    <t>.5.</t>
  </si>
  <si>
    <t>Deterioro Edificios</t>
  </si>
  <si>
    <t>.6.</t>
  </si>
  <si>
    <t>31.12.2025</t>
  </si>
  <si>
    <t>Depreciación Muebles</t>
  </si>
  <si>
    <t>Dep.Acum</t>
  </si>
  <si>
    <t>.7.</t>
  </si>
  <si>
    <t>Dep Acum. Escritorios</t>
  </si>
  <si>
    <t>Depreciación Escritorios</t>
  </si>
  <si>
    <t>Depreciación Sillas</t>
  </si>
  <si>
    <t>Dep Acum. Sillas</t>
  </si>
  <si>
    <t>Glosa:Depreciación Muebles y Útiles</t>
  </si>
  <si>
    <t>Otras Reservas Recicladora</t>
  </si>
  <si>
    <t>Otras Reservas Procesadora</t>
  </si>
  <si>
    <t>Otras Reservas Embalaje</t>
  </si>
  <si>
    <t>Glosa:adopción a las NIIF de las maquinarias</t>
  </si>
  <si>
    <t>Depreciación Maquinarias</t>
  </si>
  <si>
    <t>OR</t>
  </si>
  <si>
    <t>.8.</t>
  </si>
  <si>
    <t>Depreciación Recicladora</t>
  </si>
  <si>
    <t>Depreciación Procesadora</t>
  </si>
  <si>
    <t>Depreciación Embalaje</t>
  </si>
  <si>
    <t>Dep. Acum. Recicladora</t>
  </si>
  <si>
    <t>Glosa:Depreciación Maquinarias</t>
  </si>
  <si>
    <t>Vehículos</t>
  </si>
  <si>
    <t>.9.</t>
  </si>
  <si>
    <t>Glosa: sin ajuste contable</t>
  </si>
  <si>
    <t>Depreciación Vehículos</t>
  </si>
  <si>
    <t>Glosa: Depreciación vehículos</t>
  </si>
  <si>
    <t>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</si>
</sst>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sz val="9"/>
      <color theme="1"/>
      <name val="Georgia"/>
      <family val="1"/>
    </font>
    <font>
      <b/>
      <sz val="9"/>
      <color theme="1"/>
      <name val="Georgia"/>
      <family val="1"/>
    </font>
    <font>
      <sz val="7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6">
    <xf numFmtId="0" fontId="0" fillId="0" borderId="0" xfId="0"/>
    <xf numFmtId="3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41" fontId="4" fillId="0" borderId="13" xfId="1" applyFont="1" applyBorder="1" applyAlignment="1">
      <alignment vertical="center" wrapText="1"/>
    </xf>
    <xf numFmtId="41" fontId="4" fillId="0" borderId="13" xfId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1" fontId="3" fillId="0" borderId="0" xfId="1" applyFont="1"/>
    <xf numFmtId="0" fontId="3" fillId="0" borderId="5" xfId="0" applyFont="1" applyBorder="1"/>
    <xf numFmtId="41" fontId="3" fillId="0" borderId="6" xfId="1" applyFont="1" applyBorder="1"/>
    <xf numFmtId="41" fontId="3" fillId="0" borderId="7" xfId="1" applyFont="1" applyBorder="1"/>
    <xf numFmtId="0" fontId="3" fillId="0" borderId="8" xfId="0" applyFont="1" applyBorder="1"/>
    <xf numFmtId="41" fontId="3" fillId="0" borderId="0" xfId="1" applyFont="1" applyBorder="1"/>
    <xf numFmtId="41" fontId="3" fillId="0" borderId="9" xfId="1" applyFont="1" applyBorder="1"/>
    <xf numFmtId="0" fontId="3" fillId="0" borderId="10" xfId="0" applyFont="1" applyBorder="1"/>
    <xf numFmtId="41" fontId="3" fillId="0" borderId="11" xfId="1" applyFont="1" applyBorder="1"/>
    <xf numFmtId="41" fontId="3" fillId="0" borderId="4" xfId="1" applyFont="1" applyBorder="1"/>
    <xf numFmtId="0" fontId="3" fillId="0" borderId="12" xfId="0" applyFont="1" applyBorder="1"/>
    <xf numFmtId="41" fontId="3" fillId="0" borderId="13" xfId="1" applyFont="1" applyBorder="1"/>
    <xf numFmtId="41" fontId="3" fillId="0" borderId="2" xfId="1" applyFont="1" applyBorder="1"/>
    <xf numFmtId="41" fontId="3" fillId="0" borderId="14" xfId="1" applyFont="1" applyBorder="1"/>
    <xf numFmtId="41" fontId="3" fillId="0" borderId="3" xfId="1" applyFont="1" applyBorder="1"/>
    <xf numFmtId="0" fontId="3" fillId="3" borderId="12" xfId="0" applyFont="1" applyFill="1" applyBorder="1" applyAlignment="1">
      <alignment horizontal="center"/>
    </xf>
    <xf numFmtId="41" fontId="3" fillId="3" borderId="1" xfId="1" applyFont="1" applyFill="1" applyBorder="1" applyAlignment="1">
      <alignment horizontal="center"/>
    </xf>
    <xf numFmtId="41" fontId="3" fillId="3" borderId="2" xfId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41" fontId="3" fillId="0" borderId="0" xfId="1" applyFont="1" applyBorder="1" applyAlignment="1">
      <alignment horizontal="center"/>
    </xf>
    <xf numFmtId="41" fontId="3" fillId="0" borderId="9" xfId="1" applyFont="1" applyBorder="1" applyAlignment="1">
      <alignment horizontal="center"/>
    </xf>
    <xf numFmtId="0" fontId="2" fillId="0" borderId="0" xfId="0" applyFont="1"/>
    <xf numFmtId="41" fontId="3" fillId="0" borderId="15" xfId="1" applyFont="1" applyBorder="1"/>
    <xf numFmtId="41" fontId="3" fillId="0" borderId="1" xfId="1" applyFont="1" applyBorder="1"/>
    <xf numFmtId="41" fontId="3" fillId="0" borderId="1" xfId="0" applyNumberFormat="1" applyFont="1" applyBorder="1"/>
    <xf numFmtId="41" fontId="3" fillId="0" borderId="8" xfId="0" applyNumberFormat="1" applyFont="1" applyBorder="1"/>
    <xf numFmtId="0" fontId="3" fillId="0" borderId="8" xfId="0" applyFont="1" applyBorder="1" applyAlignment="1">
      <alignment horizontal="left"/>
    </xf>
    <xf numFmtId="41" fontId="3" fillId="0" borderId="12" xfId="0" applyNumberFormat="1" applyFont="1" applyBorder="1"/>
    <xf numFmtId="41" fontId="3" fillId="0" borderId="0" xfId="1" applyFont="1" applyBorder="1" applyAlignment="1">
      <alignment horizontal="left"/>
    </xf>
    <xf numFmtId="0" fontId="3" fillId="0" borderId="15" xfId="0" applyFont="1" applyBorder="1"/>
    <xf numFmtId="0" fontId="3" fillId="0" borderId="14" xfId="0" applyFont="1" applyBorder="1"/>
    <xf numFmtId="0" fontId="3" fillId="0" borderId="3" xfId="0" applyFont="1" applyBorder="1"/>
    <xf numFmtId="164" fontId="3" fillId="2" borderId="14" xfId="1" applyNumberFormat="1" applyFont="1" applyFill="1" applyBorder="1"/>
    <xf numFmtId="164" fontId="3" fillId="2" borderId="3" xfId="1" applyNumberFormat="1" applyFont="1" applyFill="1" applyBorder="1"/>
    <xf numFmtId="41" fontId="3" fillId="0" borderId="8" xfId="0" applyNumberFormat="1" applyFont="1" applyBorder="1" applyAlignment="1">
      <alignment horizontal="left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566737</xdr:colOff>
      <xdr:row>0</xdr:row>
      <xdr:rowOff>77730</xdr:rowOff>
    </xdr:from>
    <xdr:to>
      <xdr:col>22</xdr:col>
      <xdr:colOff>681104</xdr:colOff>
      <xdr:row>23</xdr:row>
      <xdr:rowOff>142908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3387D0-9373-8645-002E-4D6D9FE79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5637" y="77730"/>
          <a:ext cx="8248717" cy="4094253"/>
        </a:xfrm>
        <a:prstGeom prst="rect">
          <a:avLst/>
        </a:prstGeom>
        <a:ln w="22225"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657225</xdr:colOff>
      <xdr:row>26</xdr:row>
      <xdr:rowOff>42863</xdr:rowOff>
    </xdr:from>
    <xdr:to>
      <xdr:col>22</xdr:col>
      <xdr:colOff>304857</xdr:colOff>
      <xdr:row>34</xdr:row>
      <xdr:rowOff>4773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261693-11F4-5D24-F125-AE1D317FD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3650" y="4595813"/>
          <a:ext cx="7781982" cy="1352560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A07D5-7EBC-49BA-B5C5-1DE08910954D}">
  <dimension ref="B1:R217"/>
  <sheetViews>
    <sheetView tabSelected="1" workbookViewId="0">
      <selection activeCell="E4" sqref="E4"/>
    </sheetView>
  </sheetViews>
  <sheetFormatPr baseColWidth="10" defaultRowHeight="13.5" x14ac:dyDescent="0.35"/>
  <cols>
    <col min="1" max="1" width="1.53125" style="20" customWidth="1"/>
    <col min="2" max="2" width="10.6640625" style="20"/>
    <col min="3" max="3" width="19.06640625" style="20" customWidth="1"/>
    <col min="4" max="4" width="13.86328125" style="22" bestFit="1" customWidth="1"/>
    <col min="5" max="5" width="13.3984375" style="22" bestFit="1" customWidth="1"/>
    <col min="6" max="6" width="14.265625" style="22" customWidth="1"/>
    <col min="7" max="7" width="13.73046875" style="22" customWidth="1"/>
    <col min="8" max="8" width="10.265625" style="20" bestFit="1" customWidth="1"/>
    <col min="9" max="9" width="3.9296875" style="20" customWidth="1"/>
    <col min="10" max="10" width="24.1328125" style="20" customWidth="1"/>
    <col min="11" max="11" width="19.33203125" style="20" customWidth="1"/>
    <col min="12" max="12" width="19.86328125" style="20" customWidth="1"/>
    <col min="13" max="13" width="19.1328125" style="20" customWidth="1"/>
    <col min="14" max="14" width="10.6640625" style="20"/>
    <col min="15" max="15" width="28.53125" style="20" bestFit="1" customWidth="1"/>
    <col min="16" max="16384" width="10.6640625" style="20"/>
  </cols>
  <sheetData>
    <row r="1" spans="2:13" x14ac:dyDescent="0.35">
      <c r="I1" s="4" t="s">
        <v>0</v>
      </c>
      <c r="J1" s="21"/>
      <c r="K1" s="21"/>
      <c r="L1" s="21"/>
      <c r="M1" s="21"/>
    </row>
    <row r="2" spans="2:13" ht="13.9" thickBot="1" x14ac:dyDescent="0.4">
      <c r="I2" s="5"/>
      <c r="J2" s="21"/>
      <c r="K2" s="21"/>
      <c r="L2" s="21"/>
      <c r="M2" s="21"/>
    </row>
    <row r="3" spans="2:13" x14ac:dyDescent="0.35">
      <c r="I3" s="57" t="s">
        <v>1</v>
      </c>
      <c r="J3" s="58"/>
      <c r="K3" s="58"/>
      <c r="L3" s="58"/>
      <c r="M3" s="59"/>
    </row>
    <row r="4" spans="2:13" x14ac:dyDescent="0.35">
      <c r="I4" s="60"/>
      <c r="J4" s="61"/>
      <c r="K4" s="61"/>
      <c r="L4" s="61"/>
      <c r="M4" s="62"/>
    </row>
    <row r="5" spans="2:13" ht="13.9" thickBot="1" x14ac:dyDescent="0.4">
      <c r="B5" s="43" t="s">
        <v>4</v>
      </c>
      <c r="I5" s="63"/>
      <c r="J5" s="64"/>
      <c r="K5" s="64"/>
      <c r="L5" s="64"/>
      <c r="M5" s="65"/>
    </row>
    <row r="6" spans="2:13" ht="13.9" thickBot="1" x14ac:dyDescent="0.4">
      <c r="I6" s="6"/>
      <c r="J6" s="21"/>
      <c r="K6" s="21"/>
      <c r="L6" s="21"/>
      <c r="M6" s="21"/>
    </row>
    <row r="7" spans="2:13" ht="13.9" thickBot="1" x14ac:dyDescent="0.4">
      <c r="C7" s="37" t="s">
        <v>35</v>
      </c>
      <c r="D7" s="38" t="s">
        <v>36</v>
      </c>
      <c r="E7" s="38" t="s">
        <v>37</v>
      </c>
      <c r="F7" s="39" t="s">
        <v>38</v>
      </c>
      <c r="I7" s="17" t="s">
        <v>2</v>
      </c>
      <c r="J7" s="18" t="s">
        <v>22</v>
      </c>
      <c r="K7" s="19" t="s">
        <v>23</v>
      </c>
      <c r="L7" s="19" t="s">
        <v>24</v>
      </c>
      <c r="M7" s="19" t="s">
        <v>25</v>
      </c>
    </row>
    <row r="8" spans="2:13" ht="13.9" thickBot="1" x14ac:dyDescent="0.4">
      <c r="C8" s="26"/>
      <c r="D8" s="35"/>
      <c r="E8" s="35"/>
      <c r="F8" s="28"/>
      <c r="I8" s="7" t="s">
        <v>3</v>
      </c>
      <c r="J8" s="8" t="s">
        <v>4</v>
      </c>
      <c r="K8" s="1">
        <v>380000000</v>
      </c>
      <c r="L8" s="2" t="s">
        <v>5</v>
      </c>
      <c r="M8" s="1">
        <f>+K8</f>
        <v>380000000</v>
      </c>
    </row>
    <row r="9" spans="2:13" ht="13.9" thickBot="1" x14ac:dyDescent="0.4">
      <c r="C9" s="26" t="str">
        <f>+J8</f>
        <v>Terrenos</v>
      </c>
      <c r="D9" s="35">
        <f>+M8</f>
        <v>380000000</v>
      </c>
      <c r="E9" s="35">
        <v>290000000</v>
      </c>
      <c r="F9" s="28">
        <f>+E9-D9</f>
        <v>-90000000</v>
      </c>
      <c r="I9" s="7" t="s">
        <v>6</v>
      </c>
      <c r="J9" s="8" t="s">
        <v>7</v>
      </c>
      <c r="K9" s="1">
        <v>300000000</v>
      </c>
      <c r="L9" s="1">
        <v>80000000</v>
      </c>
      <c r="M9" s="1">
        <f>+K9-L9</f>
        <v>220000000</v>
      </c>
    </row>
    <row r="10" spans="2:13" ht="13.9" thickBot="1" x14ac:dyDescent="0.4">
      <c r="C10" s="29"/>
      <c r="D10" s="36"/>
      <c r="E10" s="36"/>
      <c r="F10" s="31"/>
      <c r="I10" s="7" t="s">
        <v>8</v>
      </c>
      <c r="J10" s="8" t="s">
        <v>9</v>
      </c>
      <c r="K10" s="1">
        <v>40000000</v>
      </c>
      <c r="L10" s="1">
        <v>10000000</v>
      </c>
      <c r="M10" s="1">
        <f>+K10-L10</f>
        <v>30000000</v>
      </c>
    </row>
    <row r="11" spans="2:13" ht="13.9" thickBot="1" x14ac:dyDescent="0.4">
      <c r="I11" s="7" t="s">
        <v>10</v>
      </c>
      <c r="J11" s="8" t="s">
        <v>11</v>
      </c>
      <c r="K11" s="1">
        <v>70000000</v>
      </c>
      <c r="L11" s="1">
        <v>40000000</v>
      </c>
      <c r="M11" s="1">
        <f>+K11-L11</f>
        <v>30000000</v>
      </c>
    </row>
    <row r="12" spans="2:13" ht="13.9" thickBot="1" x14ac:dyDescent="0.4">
      <c r="I12" s="7" t="s">
        <v>12</v>
      </c>
      <c r="J12" s="8" t="s">
        <v>13</v>
      </c>
      <c r="K12" s="1">
        <v>20000000</v>
      </c>
      <c r="L12" s="1">
        <v>15000000</v>
      </c>
      <c r="M12" s="1">
        <f>+K12-L12</f>
        <v>5000000</v>
      </c>
    </row>
    <row r="13" spans="2:13" ht="14.65" customHeight="1" thickBot="1" x14ac:dyDescent="0.4">
      <c r="B13" s="37" t="s">
        <v>46</v>
      </c>
      <c r="C13" s="73" t="s">
        <v>35</v>
      </c>
      <c r="D13" s="74"/>
      <c r="E13" s="75"/>
      <c r="F13" s="38" t="s">
        <v>47</v>
      </c>
      <c r="G13" s="39" t="s">
        <v>48</v>
      </c>
      <c r="I13" s="9"/>
      <c r="J13" s="21"/>
      <c r="K13" s="21"/>
      <c r="L13" s="21"/>
      <c r="M13" s="21"/>
    </row>
    <row r="14" spans="2:13" x14ac:dyDescent="0.35">
      <c r="B14" s="26" t="s">
        <v>49</v>
      </c>
      <c r="C14" s="40"/>
      <c r="D14" s="41" t="s">
        <v>50</v>
      </c>
      <c r="E14" s="42"/>
      <c r="F14" s="35"/>
      <c r="G14" s="28"/>
      <c r="I14" s="9" t="s">
        <v>14</v>
      </c>
      <c r="J14" s="21"/>
      <c r="K14" s="21"/>
      <c r="L14" s="21"/>
      <c r="M14" s="21"/>
    </row>
    <row r="15" spans="2:13" x14ac:dyDescent="0.35">
      <c r="B15" s="26" t="s">
        <v>51</v>
      </c>
      <c r="C15" s="26" t="s">
        <v>53</v>
      </c>
      <c r="D15" s="27"/>
      <c r="E15" s="28"/>
      <c r="F15" s="35">
        <f>-F9</f>
        <v>90000000</v>
      </c>
      <c r="G15" s="28"/>
      <c r="I15" s="9"/>
      <c r="J15" s="21"/>
      <c r="K15" s="21"/>
      <c r="L15" s="21"/>
      <c r="M15" s="21"/>
    </row>
    <row r="16" spans="2:13" x14ac:dyDescent="0.35">
      <c r="B16" s="26" t="s">
        <v>52</v>
      </c>
      <c r="C16" s="26"/>
      <c r="D16" s="27" t="str">
        <f>+C9</f>
        <v>Terrenos</v>
      </c>
      <c r="E16" s="28"/>
      <c r="F16" s="35"/>
      <c r="G16" s="28">
        <f>+F15</f>
        <v>90000000</v>
      </c>
      <c r="I16" s="6" t="s">
        <v>39</v>
      </c>
      <c r="J16" s="21"/>
      <c r="K16" s="21"/>
      <c r="L16" s="21"/>
      <c r="M16" s="21"/>
    </row>
    <row r="17" spans="2:18" x14ac:dyDescent="0.35">
      <c r="B17" s="26"/>
      <c r="C17" s="26" t="s">
        <v>54</v>
      </c>
      <c r="D17" s="27"/>
      <c r="E17" s="28"/>
      <c r="F17" s="35"/>
      <c r="G17" s="28"/>
      <c r="I17" s="6"/>
      <c r="J17" s="21"/>
      <c r="K17" s="21"/>
      <c r="L17" s="21"/>
      <c r="M17" s="21"/>
    </row>
    <row r="18" spans="2:18" ht="13.9" thickBot="1" x14ac:dyDescent="0.4">
      <c r="B18" s="29"/>
      <c r="C18" s="29"/>
      <c r="D18" s="30"/>
      <c r="E18" s="31"/>
      <c r="F18" s="36"/>
      <c r="G18" s="31"/>
      <c r="I18" s="6" t="s">
        <v>40</v>
      </c>
      <c r="J18" s="21"/>
      <c r="K18" s="21"/>
      <c r="L18" s="21"/>
      <c r="M18" s="21"/>
    </row>
    <row r="19" spans="2:18" ht="13.9" thickBot="1" x14ac:dyDescent="0.4">
      <c r="I19" s="6"/>
      <c r="J19" s="21"/>
      <c r="K19" s="21"/>
      <c r="L19" s="21"/>
      <c r="M19" s="21"/>
    </row>
    <row r="20" spans="2:18" ht="13.9" thickBot="1" x14ac:dyDescent="0.4">
      <c r="C20" s="37" t="s">
        <v>35</v>
      </c>
      <c r="D20" s="38" t="s">
        <v>72</v>
      </c>
      <c r="E20" s="38" t="s">
        <v>37</v>
      </c>
      <c r="F20" s="39" t="s">
        <v>38</v>
      </c>
      <c r="I20" s="6" t="s">
        <v>41</v>
      </c>
      <c r="J20" s="21"/>
      <c r="K20" s="21"/>
      <c r="L20" s="21"/>
      <c r="M20" s="21"/>
    </row>
    <row r="21" spans="2:18" ht="13.9" thickBot="1" x14ac:dyDescent="0.4">
      <c r="C21" s="26"/>
      <c r="D21" s="35"/>
      <c r="E21" s="35"/>
      <c r="F21" s="28"/>
      <c r="I21" s="6"/>
      <c r="J21" s="21"/>
      <c r="K21" s="21"/>
      <c r="L21" s="21"/>
      <c r="M21" s="21"/>
    </row>
    <row r="22" spans="2:18" ht="13.9" thickBot="1" x14ac:dyDescent="0.4">
      <c r="C22" s="26" t="str">
        <f>+C9</f>
        <v>Terrenos</v>
      </c>
      <c r="D22" s="35">
        <f>+E9</f>
        <v>290000000</v>
      </c>
      <c r="E22" s="35">
        <v>160000000</v>
      </c>
      <c r="F22" s="28">
        <f>+E22-D22</f>
        <v>-130000000</v>
      </c>
      <c r="I22" s="10" t="s">
        <v>15</v>
      </c>
      <c r="J22" s="12" t="s">
        <v>26</v>
      </c>
      <c r="K22" s="14">
        <v>15000000</v>
      </c>
      <c r="L22" s="16" t="s">
        <v>29</v>
      </c>
      <c r="M22" s="3"/>
      <c r="O22" s="15"/>
    </row>
    <row r="23" spans="2:18" ht="13.9" thickBot="1" x14ac:dyDescent="0.4">
      <c r="C23" s="29"/>
      <c r="D23" s="36"/>
      <c r="E23" s="36"/>
      <c r="F23" s="31"/>
      <c r="I23" s="11" t="s">
        <v>16</v>
      </c>
      <c r="J23" s="12" t="s">
        <v>27</v>
      </c>
      <c r="K23" s="14">
        <v>5000000</v>
      </c>
      <c r="L23" s="16" t="s">
        <v>28</v>
      </c>
      <c r="M23" s="3"/>
      <c r="O23" s="15"/>
    </row>
    <row r="24" spans="2:18" x14ac:dyDescent="0.35">
      <c r="I24" s="6"/>
      <c r="J24" s="21"/>
      <c r="K24" s="21"/>
      <c r="L24" s="21"/>
      <c r="M24" s="21"/>
    </row>
    <row r="25" spans="2:18" ht="13.9" thickBot="1" x14ac:dyDescent="0.4">
      <c r="I25" s="6" t="s">
        <v>42</v>
      </c>
      <c r="J25" s="21"/>
      <c r="K25" s="21"/>
      <c r="L25" s="21"/>
      <c r="M25" s="21"/>
    </row>
    <row r="26" spans="2:18" ht="13.9" thickBot="1" x14ac:dyDescent="0.4">
      <c r="B26" s="37" t="s">
        <v>46</v>
      </c>
      <c r="C26" s="73" t="s">
        <v>35</v>
      </c>
      <c r="D26" s="74"/>
      <c r="E26" s="75"/>
      <c r="F26" s="38" t="s">
        <v>47</v>
      </c>
      <c r="G26" s="39" t="s">
        <v>48</v>
      </c>
      <c r="I26" s="6"/>
      <c r="J26" s="21"/>
      <c r="K26" s="21"/>
      <c r="L26" s="21"/>
      <c r="M26" s="21"/>
    </row>
    <row r="27" spans="2:18" ht="13.9" thickBot="1" x14ac:dyDescent="0.4">
      <c r="B27" s="26" t="s">
        <v>55</v>
      </c>
      <c r="C27" s="40"/>
      <c r="D27" s="41" t="s">
        <v>56</v>
      </c>
      <c r="E27" s="42"/>
      <c r="F27" s="35"/>
      <c r="G27" s="28"/>
      <c r="I27" s="10" t="s">
        <v>17</v>
      </c>
      <c r="J27" s="12" t="s">
        <v>30</v>
      </c>
      <c r="K27" s="13">
        <v>20000000</v>
      </c>
      <c r="L27" s="16" t="s">
        <v>33</v>
      </c>
      <c r="M27" s="3"/>
      <c r="O27" s="66"/>
      <c r="P27" s="66"/>
      <c r="Q27" s="66"/>
      <c r="R27" s="66"/>
    </row>
    <row r="28" spans="2:18" ht="13.9" thickBot="1" x14ac:dyDescent="0.4">
      <c r="B28" s="26" t="s">
        <v>57</v>
      </c>
      <c r="C28" s="26" t="s">
        <v>58</v>
      </c>
      <c r="D28" s="27"/>
      <c r="E28" s="28"/>
      <c r="F28" s="35">
        <f>-F22</f>
        <v>130000000</v>
      </c>
      <c r="G28" s="28"/>
      <c r="I28" s="11" t="s">
        <v>18</v>
      </c>
      <c r="J28" s="12" t="s">
        <v>31</v>
      </c>
      <c r="K28" s="13">
        <v>30000000</v>
      </c>
      <c r="L28" s="16" t="s">
        <v>28</v>
      </c>
      <c r="M28" s="3"/>
      <c r="O28" s="66"/>
      <c r="P28" s="66"/>
      <c r="Q28" s="66"/>
      <c r="R28" s="66"/>
    </row>
    <row r="29" spans="2:18" ht="13.9" thickBot="1" x14ac:dyDescent="0.4">
      <c r="B29" s="26" t="s">
        <v>52</v>
      </c>
      <c r="C29" s="26"/>
      <c r="D29" s="27" t="str">
        <f>+C22</f>
        <v>Terrenos</v>
      </c>
      <c r="E29" s="28"/>
      <c r="F29" s="35"/>
      <c r="G29" s="28">
        <f>+F28</f>
        <v>130000000</v>
      </c>
      <c r="I29" s="11" t="s">
        <v>19</v>
      </c>
      <c r="J29" s="12" t="s">
        <v>32</v>
      </c>
      <c r="K29" s="13">
        <v>15000000</v>
      </c>
      <c r="L29" s="16" t="s">
        <v>34</v>
      </c>
      <c r="M29" s="3"/>
      <c r="O29" s="66"/>
      <c r="P29" s="66"/>
      <c r="Q29" s="66"/>
      <c r="R29" s="66"/>
    </row>
    <row r="30" spans="2:18" x14ac:dyDescent="0.35">
      <c r="B30" s="26"/>
      <c r="C30" s="26" t="s">
        <v>59</v>
      </c>
      <c r="D30" s="27"/>
      <c r="E30" s="28"/>
      <c r="F30" s="35"/>
      <c r="G30" s="28"/>
      <c r="I30" s="6"/>
      <c r="J30" s="21"/>
      <c r="K30" s="21"/>
      <c r="L30" s="21"/>
      <c r="M30" s="21"/>
    </row>
    <row r="31" spans="2:18" ht="13.9" thickBot="1" x14ac:dyDescent="0.4">
      <c r="B31" s="29"/>
      <c r="C31" s="29"/>
      <c r="D31" s="30"/>
      <c r="E31" s="31"/>
      <c r="F31" s="36"/>
      <c r="G31" s="31"/>
      <c r="I31" s="6" t="s">
        <v>43</v>
      </c>
      <c r="J31" s="21"/>
      <c r="K31" s="21"/>
      <c r="L31" s="21"/>
      <c r="M31" s="21"/>
    </row>
    <row r="32" spans="2:18" x14ac:dyDescent="0.35">
      <c r="I32" s="6"/>
      <c r="J32" s="21"/>
      <c r="K32" s="21"/>
      <c r="L32" s="21"/>
      <c r="M32" s="21"/>
    </row>
    <row r="33" spans="2:13" x14ac:dyDescent="0.35">
      <c r="I33" s="9" t="s">
        <v>20</v>
      </c>
      <c r="J33" s="21"/>
      <c r="K33" s="21"/>
      <c r="L33" s="21"/>
      <c r="M33" s="21"/>
    </row>
    <row r="34" spans="2:13" x14ac:dyDescent="0.35">
      <c r="I34" s="6" t="s">
        <v>44</v>
      </c>
      <c r="J34" s="21"/>
      <c r="K34" s="21"/>
      <c r="L34" s="21"/>
      <c r="M34" s="21"/>
    </row>
    <row r="35" spans="2:13" x14ac:dyDescent="0.35">
      <c r="B35" s="43" t="s">
        <v>7</v>
      </c>
      <c r="I35" s="6" t="s">
        <v>45</v>
      </c>
      <c r="J35" s="21"/>
      <c r="K35" s="21"/>
      <c r="L35" s="21"/>
      <c r="M35" s="21"/>
    </row>
    <row r="36" spans="2:13" ht="13.9" thickBot="1" x14ac:dyDescent="0.4">
      <c r="I36" s="6"/>
      <c r="J36" s="21"/>
      <c r="K36" s="21"/>
      <c r="L36" s="21"/>
      <c r="M36" s="21"/>
    </row>
    <row r="37" spans="2:13" ht="13.9" thickBot="1" x14ac:dyDescent="0.4">
      <c r="C37" s="37" t="s">
        <v>35</v>
      </c>
      <c r="D37" s="38" t="s">
        <v>36</v>
      </c>
      <c r="E37" s="38" t="s">
        <v>37</v>
      </c>
      <c r="F37" s="39" t="s">
        <v>38</v>
      </c>
      <c r="I37" s="67" t="s">
        <v>21</v>
      </c>
      <c r="J37" s="68"/>
      <c r="K37" s="68"/>
      <c r="L37" s="68"/>
      <c r="M37" s="69"/>
    </row>
    <row r="38" spans="2:13" ht="13.9" thickBot="1" x14ac:dyDescent="0.4">
      <c r="C38" s="23" t="str">
        <f>+J9</f>
        <v>Edificios</v>
      </c>
      <c r="D38" s="44">
        <f>+K9</f>
        <v>300000000</v>
      </c>
      <c r="E38" s="44"/>
      <c r="F38" s="25"/>
      <c r="I38" s="70"/>
      <c r="J38" s="71"/>
      <c r="K38" s="71"/>
      <c r="L38" s="71"/>
      <c r="M38" s="72"/>
    </row>
    <row r="39" spans="2:13" ht="13.9" thickBot="1" x14ac:dyDescent="0.4">
      <c r="C39" s="29" t="str">
        <f>+L7</f>
        <v>Dep. Acumulada</v>
      </c>
      <c r="D39" s="36">
        <f>-L9</f>
        <v>-80000000</v>
      </c>
      <c r="E39" s="36"/>
      <c r="F39" s="31"/>
    </row>
    <row r="40" spans="2:13" ht="13.9" thickBot="1" x14ac:dyDescent="0.4">
      <c r="C40" s="29" t="s">
        <v>60</v>
      </c>
      <c r="D40" s="36">
        <f>SUM(D38:D39)</f>
        <v>220000000</v>
      </c>
      <c r="E40" s="36">
        <v>380000000</v>
      </c>
      <c r="F40" s="31">
        <f>+E40-D40</f>
        <v>160000000</v>
      </c>
    </row>
    <row r="42" spans="2:13" ht="13.9" thickBot="1" x14ac:dyDescent="0.4"/>
    <row r="43" spans="2:13" ht="13.9" thickBot="1" x14ac:dyDescent="0.4">
      <c r="B43" s="37" t="s">
        <v>46</v>
      </c>
      <c r="C43" s="73" t="s">
        <v>35</v>
      </c>
      <c r="D43" s="74"/>
      <c r="E43" s="75"/>
      <c r="F43" s="38" t="s">
        <v>47</v>
      </c>
      <c r="G43" s="39" t="s">
        <v>48</v>
      </c>
    </row>
    <row r="44" spans="2:13" x14ac:dyDescent="0.35">
      <c r="B44" s="26" t="s">
        <v>49</v>
      </c>
      <c r="C44" s="40"/>
      <c r="D44" s="41" t="s">
        <v>61</v>
      </c>
      <c r="E44" s="42"/>
      <c r="F44" s="35"/>
      <c r="G44" s="28"/>
    </row>
    <row r="45" spans="2:13" x14ac:dyDescent="0.35">
      <c r="B45" s="26" t="s">
        <v>62</v>
      </c>
      <c r="C45" s="26" t="str">
        <f>+C39</f>
        <v>Dep. Acumulada</v>
      </c>
      <c r="D45" s="27"/>
      <c r="E45" s="28"/>
      <c r="F45" s="35">
        <f>-D39</f>
        <v>80000000</v>
      </c>
      <c r="G45" s="28"/>
    </row>
    <row r="46" spans="2:13" x14ac:dyDescent="0.35">
      <c r="B46" s="26" t="s">
        <v>52</v>
      </c>
      <c r="C46" s="26" t="str">
        <f>+C38</f>
        <v>Edificios</v>
      </c>
      <c r="D46" s="27"/>
      <c r="E46" s="28"/>
      <c r="F46" s="35">
        <f>+G47-F45</f>
        <v>80000000</v>
      </c>
      <c r="G46" s="28"/>
    </row>
    <row r="47" spans="2:13" x14ac:dyDescent="0.35">
      <c r="B47" s="26" t="s">
        <v>51</v>
      </c>
      <c r="C47" s="26"/>
      <c r="D47" s="27" t="s">
        <v>63</v>
      </c>
      <c r="E47" s="28"/>
      <c r="F47" s="35"/>
      <c r="G47" s="28">
        <f>+F40</f>
        <v>160000000</v>
      </c>
    </row>
    <row r="48" spans="2:13" x14ac:dyDescent="0.35">
      <c r="B48" s="26"/>
      <c r="C48" s="26" t="s">
        <v>64</v>
      </c>
      <c r="D48" s="27"/>
      <c r="E48" s="28"/>
      <c r="F48" s="35"/>
      <c r="G48" s="28"/>
    </row>
    <row r="49" spans="2:7" ht="13.9" thickBot="1" x14ac:dyDescent="0.4">
      <c r="B49" s="29"/>
      <c r="C49" s="29"/>
      <c r="D49" s="30"/>
      <c r="E49" s="31"/>
      <c r="F49" s="36"/>
      <c r="G49" s="31"/>
    </row>
    <row r="51" spans="2:7" x14ac:dyDescent="0.35">
      <c r="B51" s="43" t="s">
        <v>69</v>
      </c>
    </row>
    <row r="52" spans="2:7" ht="13.9" thickBot="1" x14ac:dyDescent="0.4"/>
    <row r="53" spans="2:7" ht="13.9" thickBot="1" x14ac:dyDescent="0.4">
      <c r="C53" s="37" t="s">
        <v>35</v>
      </c>
      <c r="D53" s="38" t="s">
        <v>72</v>
      </c>
      <c r="E53" s="39" t="s">
        <v>65</v>
      </c>
      <c r="F53" s="39" t="s">
        <v>66</v>
      </c>
    </row>
    <row r="54" spans="2:7" ht="13.9" thickBot="1" x14ac:dyDescent="0.4">
      <c r="C54" s="26" t="str">
        <f>+C38</f>
        <v>Edificios</v>
      </c>
      <c r="D54" s="35">
        <f>+D38+F46</f>
        <v>380000000</v>
      </c>
      <c r="E54" s="31">
        <v>40</v>
      </c>
      <c r="F54" s="31">
        <f>+D54*0.2</f>
        <v>76000000</v>
      </c>
    </row>
    <row r="55" spans="2:7" ht="13.9" thickBot="1" x14ac:dyDescent="0.4">
      <c r="C55" s="26" t="str">
        <f>+C39</f>
        <v>Dep. Acumulada</v>
      </c>
      <c r="D55" s="35">
        <f>+D39+F46</f>
        <v>0</v>
      </c>
      <c r="E55" s="27"/>
      <c r="F55" s="27"/>
    </row>
    <row r="56" spans="2:7" ht="13.9" thickBot="1" x14ac:dyDescent="0.4">
      <c r="C56" s="32" t="s">
        <v>60</v>
      </c>
      <c r="D56" s="45">
        <f>SUM(D54:D55)</f>
        <v>380000000</v>
      </c>
      <c r="E56" s="27"/>
      <c r="F56" s="27"/>
    </row>
    <row r="57" spans="2:7" ht="13.9" thickBot="1" x14ac:dyDescent="0.4">
      <c r="C57" s="46" t="str">
        <f>+D47</f>
        <v>Otras Reservas</v>
      </c>
      <c r="D57" s="45">
        <f>+G47</f>
        <v>160000000</v>
      </c>
    </row>
    <row r="59" spans="2:7" x14ac:dyDescent="0.35">
      <c r="C59" s="20" t="s">
        <v>67</v>
      </c>
      <c r="D59" s="22">
        <f>ROUND(+(D56-F54)/E54,0)</f>
        <v>7600000</v>
      </c>
    </row>
    <row r="60" spans="2:7" x14ac:dyDescent="0.35">
      <c r="C60" s="20" t="s">
        <v>63</v>
      </c>
      <c r="D60" s="22">
        <f>ROUND(+D57/E54,0)</f>
        <v>4000000</v>
      </c>
    </row>
    <row r="62" spans="2:7" ht="13.9" thickBot="1" x14ac:dyDescent="0.4"/>
    <row r="63" spans="2:7" ht="13.9" thickBot="1" x14ac:dyDescent="0.4">
      <c r="B63" s="37" t="s">
        <v>46</v>
      </c>
      <c r="C63" s="73" t="s">
        <v>35</v>
      </c>
      <c r="D63" s="74"/>
      <c r="E63" s="75"/>
      <c r="F63" s="38" t="s">
        <v>47</v>
      </c>
      <c r="G63" s="39" t="s">
        <v>48</v>
      </c>
    </row>
    <row r="64" spans="2:7" x14ac:dyDescent="0.35">
      <c r="B64" s="26" t="s">
        <v>55</v>
      </c>
      <c r="C64" s="40"/>
      <c r="D64" s="41" t="s">
        <v>70</v>
      </c>
      <c r="E64" s="42"/>
      <c r="F64" s="35"/>
      <c r="G64" s="28"/>
    </row>
    <row r="65" spans="2:7" x14ac:dyDescent="0.35">
      <c r="B65" s="26" t="s">
        <v>57</v>
      </c>
      <c r="C65" s="48" t="s">
        <v>68</v>
      </c>
      <c r="D65" s="41"/>
      <c r="E65" s="42"/>
      <c r="F65" s="35">
        <f>+G67-F66</f>
        <v>3600000</v>
      </c>
      <c r="G65" s="28"/>
    </row>
    <row r="66" spans="2:7" x14ac:dyDescent="0.35">
      <c r="B66" s="26" t="s">
        <v>51</v>
      </c>
      <c r="C66" s="47" t="str">
        <f>+C57</f>
        <v>Otras Reservas</v>
      </c>
      <c r="D66" s="27"/>
      <c r="E66" s="28"/>
      <c r="F66" s="35">
        <f>+D60</f>
        <v>4000000</v>
      </c>
      <c r="G66" s="28"/>
    </row>
    <row r="67" spans="2:7" x14ac:dyDescent="0.35">
      <c r="B67" s="26" t="s">
        <v>62</v>
      </c>
      <c r="C67" s="26"/>
      <c r="D67" s="27" t="str">
        <f>+C55</f>
        <v>Dep. Acumulada</v>
      </c>
      <c r="E67" s="28"/>
      <c r="F67" s="35"/>
      <c r="G67" s="28">
        <f>+D59</f>
        <v>7600000</v>
      </c>
    </row>
    <row r="68" spans="2:7" x14ac:dyDescent="0.35">
      <c r="B68" s="26"/>
      <c r="C68" s="26" t="s">
        <v>71</v>
      </c>
      <c r="D68" s="27"/>
      <c r="E68" s="28"/>
      <c r="F68" s="35"/>
      <c r="G68" s="28"/>
    </row>
    <row r="69" spans="2:7" ht="13.9" thickBot="1" x14ac:dyDescent="0.4">
      <c r="B69" s="29"/>
      <c r="C69" s="29"/>
      <c r="D69" s="30"/>
      <c r="E69" s="31"/>
      <c r="F69" s="36"/>
      <c r="G69" s="31"/>
    </row>
    <row r="71" spans="2:7" ht="13.9" thickBot="1" x14ac:dyDescent="0.4"/>
    <row r="72" spans="2:7" ht="13.9" thickBot="1" x14ac:dyDescent="0.4">
      <c r="C72" s="37" t="s">
        <v>35</v>
      </c>
      <c r="D72" s="38" t="s">
        <v>76</v>
      </c>
      <c r="E72" s="38" t="s">
        <v>37</v>
      </c>
      <c r="F72" s="39" t="s">
        <v>38</v>
      </c>
    </row>
    <row r="73" spans="2:7" x14ac:dyDescent="0.35">
      <c r="C73" s="23" t="str">
        <f>+C54</f>
        <v>Edificios</v>
      </c>
      <c r="D73" s="44">
        <f>+D54</f>
        <v>380000000</v>
      </c>
      <c r="E73" s="44"/>
      <c r="F73" s="25"/>
    </row>
    <row r="74" spans="2:7" ht="13.9" thickBot="1" x14ac:dyDescent="0.4">
      <c r="C74" s="29" t="str">
        <f>+C55</f>
        <v>Dep. Acumulada</v>
      </c>
      <c r="D74" s="36">
        <f>+D55-G67</f>
        <v>-7600000</v>
      </c>
      <c r="E74" s="36"/>
      <c r="F74" s="31"/>
    </row>
    <row r="75" spans="2:7" ht="13.9" thickBot="1" x14ac:dyDescent="0.4">
      <c r="C75" s="29" t="str">
        <f>+C56</f>
        <v>Neto</v>
      </c>
      <c r="D75" s="36">
        <f>SUM(D73:D74)</f>
        <v>372400000</v>
      </c>
      <c r="E75" s="36">
        <v>190000000</v>
      </c>
      <c r="F75" s="31">
        <f>+E75-D75</f>
        <v>-182400000</v>
      </c>
    </row>
    <row r="76" spans="2:7" ht="13.9" thickBot="1" x14ac:dyDescent="0.4">
      <c r="C76" s="49" t="str">
        <f>+C57</f>
        <v>Otras Reservas</v>
      </c>
      <c r="D76" s="45">
        <f>+D57-F66</f>
        <v>156000000</v>
      </c>
      <c r="E76" s="27"/>
      <c r="F76" s="27"/>
    </row>
    <row r="78" spans="2:7" ht="13.9" thickBot="1" x14ac:dyDescent="0.4"/>
    <row r="79" spans="2:7" ht="13.9" thickBot="1" x14ac:dyDescent="0.4">
      <c r="B79" s="37" t="s">
        <v>46</v>
      </c>
      <c r="C79" s="73" t="s">
        <v>35</v>
      </c>
      <c r="D79" s="74"/>
      <c r="E79" s="75"/>
      <c r="F79" s="38" t="s">
        <v>47</v>
      </c>
      <c r="G79" s="39" t="s">
        <v>48</v>
      </c>
    </row>
    <row r="80" spans="2:7" x14ac:dyDescent="0.35">
      <c r="B80" s="26" t="s">
        <v>49</v>
      </c>
      <c r="C80" s="40"/>
      <c r="D80" s="41" t="s">
        <v>73</v>
      </c>
      <c r="E80" s="42"/>
      <c r="F80" s="35"/>
      <c r="G80" s="28"/>
    </row>
    <row r="81" spans="2:7" x14ac:dyDescent="0.35">
      <c r="B81" s="26" t="s">
        <v>57</v>
      </c>
      <c r="C81" s="26" t="s">
        <v>74</v>
      </c>
      <c r="D81" s="27"/>
      <c r="E81" s="28"/>
      <c r="F81" s="35">
        <f>+G83-F82</f>
        <v>26400000</v>
      </c>
      <c r="G81" s="28"/>
    </row>
    <row r="82" spans="2:7" x14ac:dyDescent="0.35">
      <c r="B82" s="26" t="s">
        <v>51</v>
      </c>
      <c r="C82" s="47" t="str">
        <f>+C66</f>
        <v>Otras Reservas</v>
      </c>
      <c r="D82" s="27"/>
      <c r="E82" s="28"/>
      <c r="F82" s="35">
        <f>+D76</f>
        <v>156000000</v>
      </c>
      <c r="G82" s="28"/>
    </row>
    <row r="83" spans="2:7" x14ac:dyDescent="0.35">
      <c r="B83" s="26" t="s">
        <v>62</v>
      </c>
      <c r="C83" s="26"/>
      <c r="D83" s="27" t="str">
        <f>+C74</f>
        <v>Dep. Acumulada</v>
      </c>
      <c r="E83" s="28"/>
      <c r="F83" s="35"/>
      <c r="G83" s="28">
        <f>-F75</f>
        <v>182400000</v>
      </c>
    </row>
    <row r="84" spans="2:7" x14ac:dyDescent="0.35">
      <c r="B84" s="26"/>
      <c r="C84" s="26" t="s">
        <v>64</v>
      </c>
      <c r="D84" s="27"/>
      <c r="E84" s="28"/>
      <c r="F84" s="35"/>
      <c r="G84" s="28"/>
    </row>
    <row r="85" spans="2:7" ht="13.9" thickBot="1" x14ac:dyDescent="0.4">
      <c r="B85" s="29"/>
      <c r="C85" s="29"/>
      <c r="D85" s="30"/>
      <c r="E85" s="31"/>
      <c r="F85" s="36"/>
      <c r="G85" s="31"/>
    </row>
    <row r="86" spans="2:7" ht="13.9" thickBot="1" x14ac:dyDescent="0.4"/>
    <row r="87" spans="2:7" ht="13.9" thickBot="1" x14ac:dyDescent="0.4">
      <c r="C87" s="37" t="s">
        <v>35</v>
      </c>
      <c r="D87" s="38" t="s">
        <v>36</v>
      </c>
    </row>
    <row r="88" spans="2:7" x14ac:dyDescent="0.35">
      <c r="C88" s="23" t="str">
        <f>+C73</f>
        <v>Edificios</v>
      </c>
      <c r="D88" s="44">
        <f>+D73</f>
        <v>380000000</v>
      </c>
    </row>
    <row r="89" spans="2:7" ht="13.9" thickBot="1" x14ac:dyDescent="0.4">
      <c r="C89" s="29" t="str">
        <f>+C74</f>
        <v>Dep. Acumulada</v>
      </c>
      <c r="D89" s="36">
        <f>+D74-G83</f>
        <v>-190000000</v>
      </c>
    </row>
    <row r="90" spans="2:7" ht="13.9" thickBot="1" x14ac:dyDescent="0.4">
      <c r="C90" s="29" t="str">
        <f>+C75</f>
        <v>Neto</v>
      </c>
      <c r="D90" s="36">
        <f>SUM(D88:D89)</f>
        <v>190000000</v>
      </c>
    </row>
    <row r="91" spans="2:7" ht="13.9" thickBot="1" x14ac:dyDescent="0.4">
      <c r="C91" s="49" t="str">
        <f>+C76</f>
        <v>Otras Reservas</v>
      </c>
      <c r="D91" s="45">
        <f>+D76-F82</f>
        <v>0</v>
      </c>
    </row>
    <row r="94" spans="2:7" x14ac:dyDescent="0.35">
      <c r="B94" s="43" t="s">
        <v>9</v>
      </c>
    </row>
    <row r="95" spans="2:7" ht="13.9" thickBot="1" x14ac:dyDescent="0.4"/>
    <row r="96" spans="2:7" ht="13.9" thickBot="1" x14ac:dyDescent="0.4">
      <c r="C96" s="37" t="s">
        <v>35</v>
      </c>
      <c r="D96" s="38" t="s">
        <v>36</v>
      </c>
      <c r="E96" s="38" t="s">
        <v>37</v>
      </c>
      <c r="F96" s="39" t="s">
        <v>38</v>
      </c>
    </row>
    <row r="97" spans="2:7" x14ac:dyDescent="0.35">
      <c r="C97" s="23" t="str">
        <f>+J10</f>
        <v>Muebles y Útiles</v>
      </c>
      <c r="D97" s="44">
        <f>+K10</f>
        <v>40000000</v>
      </c>
      <c r="E97" s="44"/>
      <c r="F97" s="25"/>
    </row>
    <row r="98" spans="2:7" x14ac:dyDescent="0.35">
      <c r="C98" s="26" t="str">
        <f>+L7</f>
        <v>Dep. Acumulada</v>
      </c>
      <c r="D98" s="35">
        <f>-L10</f>
        <v>-10000000</v>
      </c>
      <c r="E98" s="35"/>
      <c r="F98" s="28"/>
    </row>
    <row r="99" spans="2:7" x14ac:dyDescent="0.35">
      <c r="C99" s="26" t="str">
        <f>+J22</f>
        <v>Escritorios</v>
      </c>
      <c r="D99" s="35"/>
      <c r="E99" s="35">
        <f>+K22</f>
        <v>15000000</v>
      </c>
      <c r="F99" s="28"/>
    </row>
    <row r="100" spans="2:7" ht="13.9" thickBot="1" x14ac:dyDescent="0.4">
      <c r="C100" s="29" t="str">
        <f>+J23</f>
        <v>Sillas</v>
      </c>
      <c r="D100" s="36"/>
      <c r="E100" s="36">
        <f>+K23</f>
        <v>5000000</v>
      </c>
      <c r="F100" s="31"/>
    </row>
    <row r="101" spans="2:7" ht="13.9" thickBot="1" x14ac:dyDescent="0.4">
      <c r="C101" s="29" t="s">
        <v>60</v>
      </c>
      <c r="D101" s="36">
        <f>SUM(D97:D100)</f>
        <v>30000000</v>
      </c>
      <c r="E101" s="36">
        <f>SUM(E99:E100)</f>
        <v>20000000</v>
      </c>
      <c r="F101" s="31">
        <f>+E101-D101</f>
        <v>-10000000</v>
      </c>
    </row>
    <row r="103" spans="2:7" ht="13.9" thickBot="1" x14ac:dyDescent="0.4"/>
    <row r="104" spans="2:7" ht="13.9" thickBot="1" x14ac:dyDescent="0.4">
      <c r="B104" s="37" t="s">
        <v>46</v>
      </c>
      <c r="C104" s="73" t="s">
        <v>35</v>
      </c>
      <c r="D104" s="74"/>
      <c r="E104" s="75"/>
      <c r="F104" s="38" t="s">
        <v>47</v>
      </c>
      <c r="G104" s="39" t="s">
        <v>48</v>
      </c>
    </row>
    <row r="105" spans="2:7" x14ac:dyDescent="0.35">
      <c r="B105" s="26" t="s">
        <v>49</v>
      </c>
      <c r="C105" s="40"/>
      <c r="D105" s="41" t="s">
        <v>75</v>
      </c>
      <c r="E105" s="42"/>
      <c r="F105" s="35"/>
      <c r="G105" s="28"/>
    </row>
    <row r="106" spans="2:7" x14ac:dyDescent="0.35">
      <c r="B106" s="26" t="s">
        <v>62</v>
      </c>
      <c r="C106" s="48" t="str">
        <f>+C98</f>
        <v>Dep. Acumulada</v>
      </c>
      <c r="D106" s="50"/>
      <c r="E106" s="42"/>
      <c r="F106" s="35">
        <f>-D98</f>
        <v>10000000</v>
      </c>
      <c r="G106" s="28"/>
    </row>
    <row r="107" spans="2:7" x14ac:dyDescent="0.35">
      <c r="B107" s="26" t="s">
        <v>52</v>
      </c>
      <c r="C107" s="48"/>
      <c r="D107" s="50" t="str">
        <f>+C97</f>
        <v>Muebles y Útiles</v>
      </c>
      <c r="E107" s="42"/>
      <c r="F107" s="35"/>
      <c r="G107" s="28">
        <f>+D97</f>
        <v>40000000</v>
      </c>
    </row>
    <row r="108" spans="2:7" x14ac:dyDescent="0.35">
      <c r="B108" s="26" t="s">
        <v>62</v>
      </c>
      <c r="C108" s="26" t="str">
        <f>+C99</f>
        <v>Escritorios</v>
      </c>
      <c r="D108" s="27"/>
      <c r="E108" s="28"/>
      <c r="F108" s="35">
        <f>+E99</f>
        <v>15000000</v>
      </c>
      <c r="G108" s="28"/>
    </row>
    <row r="109" spans="2:7" x14ac:dyDescent="0.35">
      <c r="B109" s="26" t="s">
        <v>52</v>
      </c>
      <c r="C109" s="26" t="str">
        <f>+C100</f>
        <v>Sillas</v>
      </c>
      <c r="D109" s="27"/>
      <c r="E109" s="28"/>
      <c r="F109" s="35">
        <f>+E100</f>
        <v>5000000</v>
      </c>
      <c r="G109" s="28"/>
    </row>
    <row r="110" spans="2:7" x14ac:dyDescent="0.35">
      <c r="B110" s="26" t="s">
        <v>51</v>
      </c>
      <c r="C110" s="26" t="s">
        <v>53</v>
      </c>
      <c r="D110" s="27"/>
      <c r="E110" s="28"/>
      <c r="F110" s="35">
        <f>-F101</f>
        <v>10000000</v>
      </c>
      <c r="G110" s="28"/>
    </row>
    <row r="111" spans="2:7" x14ac:dyDescent="0.35">
      <c r="B111" s="26"/>
      <c r="C111" s="26" t="s">
        <v>64</v>
      </c>
      <c r="D111" s="27"/>
      <c r="E111" s="28"/>
      <c r="F111" s="35"/>
      <c r="G111" s="28"/>
    </row>
    <row r="112" spans="2:7" ht="13.9" thickBot="1" x14ac:dyDescent="0.4">
      <c r="B112" s="29"/>
      <c r="C112" s="29"/>
      <c r="D112" s="30"/>
      <c r="E112" s="31"/>
      <c r="F112" s="36"/>
      <c r="G112" s="31"/>
    </row>
    <row r="114" spans="2:7" x14ac:dyDescent="0.35">
      <c r="B114" s="43" t="s">
        <v>77</v>
      </c>
    </row>
    <row r="115" spans="2:7" ht="13.9" thickBot="1" x14ac:dyDescent="0.4"/>
    <row r="116" spans="2:7" ht="13.9" thickBot="1" x14ac:dyDescent="0.4">
      <c r="C116" s="37" t="s">
        <v>35</v>
      </c>
      <c r="D116" s="38" t="s">
        <v>76</v>
      </c>
      <c r="E116" s="39" t="s">
        <v>65</v>
      </c>
      <c r="F116" s="39" t="s">
        <v>66</v>
      </c>
      <c r="G116" s="39" t="s">
        <v>78</v>
      </c>
    </row>
    <row r="117" spans="2:7" ht="13.9" thickBot="1" x14ac:dyDescent="0.4">
      <c r="C117" s="23" t="str">
        <f>+C108</f>
        <v>Escritorios</v>
      </c>
      <c r="D117" s="44">
        <f>+F108</f>
        <v>15000000</v>
      </c>
      <c r="E117" s="24">
        <v>4</v>
      </c>
      <c r="F117" s="44">
        <f>+D117*0.2</f>
        <v>3000000</v>
      </c>
      <c r="G117" s="25">
        <f>ROUND(+(D117-F117)/E117,0)</f>
        <v>3000000</v>
      </c>
    </row>
    <row r="118" spans="2:7" ht="13.9" thickBot="1" x14ac:dyDescent="0.4">
      <c r="C118" s="32" t="str">
        <f>+C109</f>
        <v>Sillas</v>
      </c>
      <c r="D118" s="45">
        <f>+F109</f>
        <v>5000000</v>
      </c>
      <c r="E118" s="33">
        <v>3</v>
      </c>
      <c r="F118" s="45">
        <f>+D118*0.2</f>
        <v>1000000</v>
      </c>
      <c r="G118" s="45">
        <f>ROUND(+(D118-F118)/E118,0)</f>
        <v>1333333</v>
      </c>
    </row>
    <row r="120" spans="2:7" ht="13.9" thickBot="1" x14ac:dyDescent="0.4"/>
    <row r="121" spans="2:7" ht="13.9" thickBot="1" x14ac:dyDescent="0.4">
      <c r="B121" s="37" t="s">
        <v>46</v>
      </c>
      <c r="C121" s="73" t="s">
        <v>35</v>
      </c>
      <c r="D121" s="74"/>
      <c r="E121" s="75"/>
      <c r="F121" s="38" t="s">
        <v>47</v>
      </c>
      <c r="G121" s="39" t="s">
        <v>48</v>
      </c>
    </row>
    <row r="122" spans="2:7" x14ac:dyDescent="0.35">
      <c r="B122" s="26" t="s">
        <v>55</v>
      </c>
      <c r="C122" s="40"/>
      <c r="D122" s="41" t="s">
        <v>79</v>
      </c>
      <c r="E122" s="42"/>
      <c r="F122" s="35"/>
      <c r="G122" s="28"/>
    </row>
    <row r="123" spans="2:7" x14ac:dyDescent="0.35">
      <c r="B123" s="26" t="s">
        <v>57</v>
      </c>
      <c r="C123" s="48" t="s">
        <v>81</v>
      </c>
      <c r="D123" s="50"/>
      <c r="E123" s="42"/>
      <c r="F123" s="35">
        <f>+G117</f>
        <v>3000000</v>
      </c>
      <c r="G123" s="28"/>
    </row>
    <row r="124" spans="2:7" x14ac:dyDescent="0.35">
      <c r="B124" s="26" t="s">
        <v>62</v>
      </c>
      <c r="C124" s="48"/>
      <c r="D124" s="50" t="s">
        <v>80</v>
      </c>
      <c r="E124" s="42"/>
      <c r="F124" s="35"/>
      <c r="G124" s="28">
        <f>+F123</f>
        <v>3000000</v>
      </c>
    </row>
    <row r="125" spans="2:7" x14ac:dyDescent="0.35">
      <c r="B125" s="26"/>
      <c r="C125" s="48"/>
      <c r="D125" s="50"/>
      <c r="E125" s="42"/>
      <c r="F125" s="35"/>
      <c r="G125" s="28"/>
    </row>
    <row r="126" spans="2:7" x14ac:dyDescent="0.35">
      <c r="B126" s="26" t="s">
        <v>57</v>
      </c>
      <c r="C126" s="48" t="s">
        <v>82</v>
      </c>
      <c r="D126" s="50"/>
      <c r="E126" s="28"/>
      <c r="F126" s="35">
        <f>+G118</f>
        <v>1333333</v>
      </c>
      <c r="G126" s="28"/>
    </row>
    <row r="127" spans="2:7" x14ac:dyDescent="0.35">
      <c r="B127" s="26" t="s">
        <v>62</v>
      </c>
      <c r="C127" s="48"/>
      <c r="D127" s="50" t="s">
        <v>83</v>
      </c>
      <c r="E127" s="28"/>
      <c r="F127" s="35"/>
      <c r="G127" s="28">
        <f>+F126</f>
        <v>1333333</v>
      </c>
    </row>
    <row r="128" spans="2:7" x14ac:dyDescent="0.35">
      <c r="B128" s="26"/>
      <c r="C128" s="26"/>
      <c r="D128" s="27"/>
      <c r="E128" s="28"/>
      <c r="F128" s="35"/>
      <c r="G128" s="28"/>
    </row>
    <row r="129" spans="2:7" x14ac:dyDescent="0.35">
      <c r="B129" s="26"/>
      <c r="C129" s="26" t="s">
        <v>84</v>
      </c>
      <c r="D129" s="27"/>
      <c r="E129" s="28"/>
      <c r="F129" s="35"/>
      <c r="G129" s="28"/>
    </row>
    <row r="130" spans="2:7" ht="13.9" thickBot="1" x14ac:dyDescent="0.4">
      <c r="B130" s="29"/>
      <c r="C130" s="29"/>
      <c r="D130" s="30"/>
      <c r="E130" s="31"/>
      <c r="F130" s="36"/>
      <c r="G130" s="31"/>
    </row>
    <row r="133" spans="2:7" x14ac:dyDescent="0.35">
      <c r="B133" s="43" t="s">
        <v>11</v>
      </c>
    </row>
    <row r="134" spans="2:7" ht="13.9" thickBot="1" x14ac:dyDescent="0.4"/>
    <row r="135" spans="2:7" ht="13.9" thickBot="1" x14ac:dyDescent="0.4">
      <c r="C135" s="37" t="s">
        <v>35</v>
      </c>
      <c r="D135" s="38" t="s">
        <v>36</v>
      </c>
      <c r="E135" s="38" t="s">
        <v>37</v>
      </c>
      <c r="F135" s="39" t="s">
        <v>38</v>
      </c>
    </row>
    <row r="136" spans="2:7" x14ac:dyDescent="0.35">
      <c r="C136" s="51" t="str">
        <f>+J11</f>
        <v>Maquinarias</v>
      </c>
      <c r="D136" s="44">
        <f>+K11</f>
        <v>70000000</v>
      </c>
      <c r="E136" s="44"/>
      <c r="F136" s="25"/>
    </row>
    <row r="137" spans="2:7" x14ac:dyDescent="0.35">
      <c r="C137" s="52" t="str">
        <f>+L7</f>
        <v>Dep. Acumulada</v>
      </c>
      <c r="D137" s="35">
        <f>-L11</f>
        <v>-40000000</v>
      </c>
      <c r="E137" s="35"/>
      <c r="F137" s="28"/>
    </row>
    <row r="138" spans="2:7" x14ac:dyDescent="0.35">
      <c r="C138" s="52"/>
      <c r="D138" s="35"/>
      <c r="E138" s="35"/>
      <c r="F138" s="28"/>
    </row>
    <row r="139" spans="2:7" x14ac:dyDescent="0.35">
      <c r="C139" s="52" t="str">
        <f>+J27</f>
        <v>Recicladora</v>
      </c>
      <c r="D139" s="54">
        <f>ROUND(+(E139/$E$142)*100,2)</f>
        <v>30.77</v>
      </c>
      <c r="E139" s="35">
        <f>+K27</f>
        <v>20000000</v>
      </c>
      <c r="F139" s="28"/>
    </row>
    <row r="140" spans="2:7" x14ac:dyDescent="0.35">
      <c r="C140" s="52" t="str">
        <f t="shared" ref="C140:C141" si="0">+J28</f>
        <v>Procesadora</v>
      </c>
      <c r="D140" s="54">
        <f t="shared" ref="D140:D141" si="1">ROUND(+(E140/$E$142)*100,2)</f>
        <v>46.15</v>
      </c>
      <c r="E140" s="35">
        <f t="shared" ref="E140:E141" si="2">+K28</f>
        <v>30000000</v>
      </c>
      <c r="F140" s="28"/>
    </row>
    <row r="141" spans="2:7" ht="13.9" thickBot="1" x14ac:dyDescent="0.4">
      <c r="C141" s="53" t="str">
        <f t="shared" si="0"/>
        <v>Embalaje</v>
      </c>
      <c r="D141" s="55">
        <f t="shared" si="1"/>
        <v>23.08</v>
      </c>
      <c r="E141" s="36">
        <f t="shared" si="2"/>
        <v>15000000</v>
      </c>
      <c r="F141" s="31"/>
    </row>
    <row r="142" spans="2:7" ht="13.9" thickBot="1" x14ac:dyDescent="0.4">
      <c r="C142" s="29" t="s">
        <v>60</v>
      </c>
      <c r="D142" s="36">
        <f>+D136+D137</f>
        <v>30000000</v>
      </c>
      <c r="E142" s="36">
        <f>SUM(E136:E141)</f>
        <v>65000000</v>
      </c>
      <c r="F142" s="31">
        <f>+E142-D142</f>
        <v>35000000</v>
      </c>
    </row>
    <row r="144" spans="2:7" ht="13.9" thickBot="1" x14ac:dyDescent="0.4"/>
    <row r="145" spans="2:7" ht="13.9" thickBot="1" x14ac:dyDescent="0.4">
      <c r="B145" s="37" t="s">
        <v>46</v>
      </c>
      <c r="C145" s="73" t="s">
        <v>35</v>
      </c>
      <c r="D145" s="74"/>
      <c r="E145" s="75"/>
      <c r="F145" s="38" t="s">
        <v>47</v>
      </c>
      <c r="G145" s="39" t="s">
        <v>48</v>
      </c>
    </row>
    <row r="146" spans="2:7" x14ac:dyDescent="0.35">
      <c r="B146" s="26" t="s">
        <v>49</v>
      </c>
      <c r="C146" s="40"/>
      <c r="D146" s="41" t="s">
        <v>79</v>
      </c>
      <c r="E146" s="42"/>
      <c r="F146" s="35"/>
      <c r="G146" s="28"/>
    </row>
    <row r="147" spans="2:7" x14ac:dyDescent="0.35">
      <c r="B147" s="26" t="s">
        <v>62</v>
      </c>
      <c r="C147" s="48" t="str">
        <f>+C137</f>
        <v>Dep. Acumulada</v>
      </c>
      <c r="D147" s="50"/>
      <c r="E147" s="42"/>
      <c r="F147" s="35">
        <f>-D137</f>
        <v>40000000</v>
      </c>
      <c r="G147" s="28"/>
    </row>
    <row r="148" spans="2:7" x14ac:dyDescent="0.35">
      <c r="B148" s="26" t="s">
        <v>52</v>
      </c>
      <c r="C148" s="48"/>
      <c r="D148" s="50" t="str">
        <f>+C136</f>
        <v>Maquinarias</v>
      </c>
      <c r="E148" s="42"/>
      <c r="F148" s="35"/>
      <c r="G148" s="28">
        <f>+D136</f>
        <v>70000000</v>
      </c>
    </row>
    <row r="149" spans="2:7" x14ac:dyDescent="0.35">
      <c r="B149" s="26"/>
      <c r="C149" s="48"/>
      <c r="D149" s="50"/>
      <c r="E149" s="42"/>
      <c r="F149" s="35"/>
      <c r="G149" s="28"/>
    </row>
    <row r="150" spans="2:7" x14ac:dyDescent="0.35">
      <c r="B150" s="26" t="s">
        <v>52</v>
      </c>
      <c r="C150" s="26" t="str">
        <f>+C139</f>
        <v>Recicladora</v>
      </c>
      <c r="D150" s="27"/>
      <c r="E150" s="28"/>
      <c r="F150" s="35">
        <f>+E139</f>
        <v>20000000</v>
      </c>
      <c r="G150" s="28"/>
    </row>
    <row r="151" spans="2:7" x14ac:dyDescent="0.35">
      <c r="B151" s="26" t="s">
        <v>52</v>
      </c>
      <c r="C151" s="26" t="str">
        <f>+C140</f>
        <v>Procesadora</v>
      </c>
      <c r="D151" s="27"/>
      <c r="E151" s="28"/>
      <c r="F151" s="35">
        <f>+E140</f>
        <v>30000000</v>
      </c>
      <c r="G151" s="28"/>
    </row>
    <row r="152" spans="2:7" x14ac:dyDescent="0.35">
      <c r="B152" s="26" t="s">
        <v>52</v>
      </c>
      <c r="C152" s="26" t="str">
        <f>+C141</f>
        <v>Embalaje</v>
      </c>
      <c r="D152" s="27"/>
      <c r="E152" s="28"/>
      <c r="F152" s="35">
        <f>+E141</f>
        <v>15000000</v>
      </c>
      <c r="G152" s="28"/>
    </row>
    <row r="153" spans="2:7" x14ac:dyDescent="0.35">
      <c r="B153" s="26" t="s">
        <v>51</v>
      </c>
      <c r="C153" s="26"/>
      <c r="D153" s="27" t="s">
        <v>85</v>
      </c>
      <c r="E153" s="28"/>
      <c r="F153" s="35"/>
      <c r="G153" s="28">
        <f>ROUND(+$F$142*D139%,0)</f>
        <v>10769500</v>
      </c>
    </row>
    <row r="154" spans="2:7" x14ac:dyDescent="0.35">
      <c r="B154" s="26" t="s">
        <v>51</v>
      </c>
      <c r="C154" s="26"/>
      <c r="D154" s="27" t="s">
        <v>86</v>
      </c>
      <c r="E154" s="28"/>
      <c r="F154" s="35"/>
      <c r="G154" s="28">
        <f t="shared" ref="G154:G155" si="3">ROUND(+$F$142*D140%,0)</f>
        <v>16152500</v>
      </c>
    </row>
    <row r="155" spans="2:7" x14ac:dyDescent="0.35">
      <c r="B155" s="26" t="s">
        <v>51</v>
      </c>
      <c r="C155" s="26"/>
      <c r="D155" s="27" t="s">
        <v>87</v>
      </c>
      <c r="E155" s="28"/>
      <c r="F155" s="35"/>
      <c r="G155" s="28">
        <f t="shared" si="3"/>
        <v>8078000</v>
      </c>
    </row>
    <row r="156" spans="2:7" x14ac:dyDescent="0.35">
      <c r="B156" s="26"/>
      <c r="C156" s="26"/>
      <c r="D156" s="27"/>
      <c r="E156" s="28"/>
      <c r="F156" s="35"/>
      <c r="G156" s="28"/>
    </row>
    <row r="157" spans="2:7" x14ac:dyDescent="0.35">
      <c r="B157" s="26"/>
      <c r="C157" s="26" t="s">
        <v>88</v>
      </c>
      <c r="D157" s="27"/>
      <c r="E157" s="28"/>
      <c r="F157" s="35"/>
      <c r="G157" s="28"/>
    </row>
    <row r="158" spans="2:7" ht="13.9" thickBot="1" x14ac:dyDescent="0.4">
      <c r="B158" s="29"/>
      <c r="C158" s="29"/>
      <c r="D158" s="30"/>
      <c r="E158" s="31"/>
      <c r="F158" s="36"/>
      <c r="G158" s="31"/>
    </row>
    <row r="160" spans="2:7" x14ac:dyDescent="0.35">
      <c r="B160" s="43" t="s">
        <v>89</v>
      </c>
    </row>
    <row r="161" spans="2:8" ht="13.9" thickBot="1" x14ac:dyDescent="0.4"/>
    <row r="162" spans="2:8" ht="13.9" thickBot="1" x14ac:dyDescent="0.4">
      <c r="C162" s="37" t="s">
        <v>35</v>
      </c>
      <c r="D162" s="38" t="s">
        <v>76</v>
      </c>
      <c r="E162" s="39" t="s">
        <v>65</v>
      </c>
      <c r="F162" s="39" t="s">
        <v>66</v>
      </c>
      <c r="G162" s="39" t="s">
        <v>78</v>
      </c>
      <c r="H162" s="39" t="s">
        <v>90</v>
      </c>
    </row>
    <row r="163" spans="2:8" ht="13.9" thickBot="1" x14ac:dyDescent="0.4">
      <c r="C163" s="23" t="str">
        <f>+C150</f>
        <v>Recicladora</v>
      </c>
      <c r="D163" s="44">
        <f>+F150</f>
        <v>20000000</v>
      </c>
      <c r="E163" s="24">
        <v>5</v>
      </c>
      <c r="F163" s="44">
        <f>+D163*0.2</f>
        <v>4000000</v>
      </c>
      <c r="G163" s="25">
        <f>ROUND(+(D163-F163)/E163,0)</f>
        <v>3200000</v>
      </c>
      <c r="H163" s="44">
        <f>ROUND(+G153/E163,0)</f>
        <v>2153900</v>
      </c>
    </row>
    <row r="164" spans="2:8" ht="13.9" thickBot="1" x14ac:dyDescent="0.4">
      <c r="C164" s="32" t="str">
        <f>+C151</f>
        <v>Procesadora</v>
      </c>
      <c r="D164" s="45">
        <f>+F151</f>
        <v>30000000</v>
      </c>
      <c r="E164" s="33">
        <v>3</v>
      </c>
      <c r="F164" s="45">
        <f>+D164*0.2</f>
        <v>6000000</v>
      </c>
      <c r="G164" s="45">
        <f>ROUND(+(D164-F164)/E164,0)</f>
        <v>8000000</v>
      </c>
      <c r="H164" s="44">
        <f t="shared" ref="H164:H165" si="4">ROUND(+G154/E164,0)</f>
        <v>5384167</v>
      </c>
    </row>
    <row r="165" spans="2:8" ht="13.9" thickBot="1" x14ac:dyDescent="0.4">
      <c r="C165" s="32" t="str">
        <f>+C152</f>
        <v>Embalaje</v>
      </c>
      <c r="D165" s="45">
        <f>+F152</f>
        <v>15000000</v>
      </c>
      <c r="E165" s="33">
        <v>10</v>
      </c>
      <c r="F165" s="45">
        <f>+D165*0.2</f>
        <v>3000000</v>
      </c>
      <c r="G165" s="45">
        <f>ROUND(+(D165-F165)/E165,0)</f>
        <v>1200000</v>
      </c>
      <c r="H165" s="45">
        <f t="shared" si="4"/>
        <v>807800</v>
      </c>
    </row>
    <row r="167" spans="2:8" ht="13.9" thickBot="1" x14ac:dyDescent="0.4"/>
    <row r="168" spans="2:8" ht="13.9" thickBot="1" x14ac:dyDescent="0.4">
      <c r="B168" s="37" t="s">
        <v>46</v>
      </c>
      <c r="C168" s="73" t="s">
        <v>35</v>
      </c>
      <c r="D168" s="74"/>
      <c r="E168" s="75"/>
      <c r="F168" s="38" t="s">
        <v>47</v>
      </c>
      <c r="G168" s="39" t="s">
        <v>48</v>
      </c>
    </row>
    <row r="169" spans="2:8" x14ac:dyDescent="0.35">
      <c r="B169" s="26" t="s">
        <v>55</v>
      </c>
      <c r="C169" s="40"/>
      <c r="D169" s="41" t="s">
        <v>91</v>
      </c>
      <c r="E169" s="42"/>
      <c r="F169" s="35"/>
      <c r="G169" s="28"/>
    </row>
    <row r="170" spans="2:8" x14ac:dyDescent="0.35">
      <c r="B170" s="26" t="s">
        <v>57</v>
      </c>
      <c r="C170" s="48" t="s">
        <v>92</v>
      </c>
      <c r="D170" s="50"/>
      <c r="E170" s="42"/>
      <c r="F170" s="35">
        <f>+G172-F171</f>
        <v>1046100</v>
      </c>
      <c r="G170" s="28"/>
    </row>
    <row r="171" spans="2:8" x14ac:dyDescent="0.35">
      <c r="B171" s="26" t="s">
        <v>51</v>
      </c>
      <c r="C171" s="56" t="str">
        <f>+D153</f>
        <v>Otras Reservas Recicladora</v>
      </c>
      <c r="D171" s="50"/>
      <c r="E171" s="42"/>
      <c r="F171" s="35">
        <f>+H163</f>
        <v>2153900</v>
      </c>
      <c r="G171" s="28"/>
    </row>
    <row r="172" spans="2:8" x14ac:dyDescent="0.35">
      <c r="B172" s="26" t="s">
        <v>62</v>
      </c>
      <c r="C172" s="48"/>
      <c r="D172" s="50" t="s">
        <v>95</v>
      </c>
      <c r="E172" s="42"/>
      <c r="F172" s="35"/>
      <c r="G172" s="28">
        <f>+G163</f>
        <v>3200000</v>
      </c>
    </row>
    <row r="173" spans="2:8" x14ac:dyDescent="0.35">
      <c r="B173" s="26"/>
      <c r="C173" s="26"/>
      <c r="D173" s="27"/>
      <c r="E173" s="28"/>
      <c r="F173" s="35"/>
      <c r="G173" s="28"/>
    </row>
    <row r="174" spans="2:8" x14ac:dyDescent="0.35">
      <c r="B174" s="26" t="s">
        <v>57</v>
      </c>
      <c r="C174" s="48" t="s">
        <v>93</v>
      </c>
      <c r="D174" s="27"/>
      <c r="E174" s="28"/>
      <c r="F174" s="35">
        <f>+G176-F175</f>
        <v>2615833</v>
      </c>
      <c r="G174" s="28"/>
    </row>
    <row r="175" spans="2:8" x14ac:dyDescent="0.35">
      <c r="B175" s="26" t="s">
        <v>51</v>
      </c>
      <c r="C175" s="47" t="str">
        <f>+D154</f>
        <v>Otras Reservas Procesadora</v>
      </c>
      <c r="D175" s="27"/>
      <c r="E175" s="28"/>
      <c r="F175" s="35">
        <f>+H164</f>
        <v>5384167</v>
      </c>
      <c r="G175" s="28"/>
    </row>
    <row r="176" spans="2:8" x14ac:dyDescent="0.35">
      <c r="B176" s="26" t="s">
        <v>62</v>
      </c>
      <c r="C176" s="26"/>
      <c r="D176" s="50" t="s">
        <v>95</v>
      </c>
      <c r="E176" s="28"/>
      <c r="F176" s="35"/>
      <c r="G176" s="28">
        <f>+G164</f>
        <v>8000000</v>
      </c>
    </row>
    <row r="177" spans="2:7" x14ac:dyDescent="0.35">
      <c r="B177" s="26"/>
      <c r="C177" s="26"/>
      <c r="D177" s="27"/>
      <c r="E177" s="28"/>
      <c r="F177" s="35"/>
      <c r="G177" s="28"/>
    </row>
    <row r="178" spans="2:7" x14ac:dyDescent="0.35">
      <c r="B178" s="26" t="s">
        <v>57</v>
      </c>
      <c r="C178" s="48" t="s">
        <v>94</v>
      </c>
      <c r="D178" s="27"/>
      <c r="E178" s="28"/>
      <c r="F178" s="35">
        <f>+G180-F179</f>
        <v>392200</v>
      </c>
      <c r="G178" s="28"/>
    </row>
    <row r="179" spans="2:7" x14ac:dyDescent="0.35">
      <c r="B179" s="26" t="s">
        <v>51</v>
      </c>
      <c r="C179" s="47" t="str">
        <f>+D155</f>
        <v>Otras Reservas Embalaje</v>
      </c>
      <c r="D179" s="27"/>
      <c r="E179" s="28"/>
      <c r="F179" s="35">
        <f>+H165</f>
        <v>807800</v>
      </c>
      <c r="G179" s="28"/>
    </row>
    <row r="180" spans="2:7" x14ac:dyDescent="0.35">
      <c r="B180" s="26" t="s">
        <v>62</v>
      </c>
      <c r="C180" s="26"/>
      <c r="D180" s="50" t="s">
        <v>95</v>
      </c>
      <c r="E180" s="28"/>
      <c r="F180" s="35"/>
      <c r="G180" s="28">
        <f>+G165</f>
        <v>1200000</v>
      </c>
    </row>
    <row r="181" spans="2:7" x14ac:dyDescent="0.35">
      <c r="B181" s="26"/>
      <c r="C181" s="26"/>
      <c r="D181" s="50"/>
      <c r="E181" s="28"/>
      <c r="F181" s="35"/>
      <c r="G181" s="28"/>
    </row>
    <row r="182" spans="2:7" x14ac:dyDescent="0.35">
      <c r="B182" s="26"/>
      <c r="C182" s="26" t="s">
        <v>96</v>
      </c>
      <c r="D182" s="27"/>
      <c r="E182" s="28"/>
      <c r="F182" s="35"/>
      <c r="G182" s="28"/>
    </row>
    <row r="183" spans="2:7" ht="13.9" thickBot="1" x14ac:dyDescent="0.4">
      <c r="B183" s="29"/>
      <c r="C183" s="29"/>
      <c r="D183" s="30"/>
      <c r="E183" s="31"/>
      <c r="F183" s="36"/>
      <c r="G183" s="31"/>
    </row>
    <row r="186" spans="2:7" x14ac:dyDescent="0.35">
      <c r="B186" s="43" t="s">
        <v>97</v>
      </c>
    </row>
    <row r="187" spans="2:7" ht="13.9" thickBot="1" x14ac:dyDescent="0.4"/>
    <row r="188" spans="2:7" ht="13.9" thickBot="1" x14ac:dyDescent="0.4">
      <c r="C188" s="37" t="s">
        <v>35</v>
      </c>
      <c r="D188" s="38" t="s">
        <v>36</v>
      </c>
      <c r="E188" s="38" t="s">
        <v>37</v>
      </c>
      <c r="F188" s="39" t="s">
        <v>38</v>
      </c>
    </row>
    <row r="189" spans="2:7" x14ac:dyDescent="0.35">
      <c r="C189" s="51" t="str">
        <f>+J12</f>
        <v xml:space="preserve">Vehículos </v>
      </c>
      <c r="D189" s="44">
        <f>+K12</f>
        <v>20000000</v>
      </c>
      <c r="E189" s="44"/>
      <c r="F189" s="25"/>
    </row>
    <row r="190" spans="2:7" ht="13.9" thickBot="1" x14ac:dyDescent="0.4">
      <c r="C190" s="52" t="str">
        <f>+L7</f>
        <v>Dep. Acumulada</v>
      </c>
      <c r="D190" s="35">
        <f>-L12</f>
        <v>-15000000</v>
      </c>
      <c r="E190" s="35"/>
      <c r="F190" s="28"/>
    </row>
    <row r="191" spans="2:7" ht="13.9" thickBot="1" x14ac:dyDescent="0.4">
      <c r="C191" s="32" t="s">
        <v>60</v>
      </c>
      <c r="D191" s="45">
        <f>+D189+D190</f>
        <v>5000000</v>
      </c>
      <c r="E191" s="45">
        <v>5000000</v>
      </c>
      <c r="F191" s="34">
        <f>+E191-D191</f>
        <v>0</v>
      </c>
    </row>
    <row r="193" spans="2:7" ht="13.9" thickBot="1" x14ac:dyDescent="0.4"/>
    <row r="194" spans="2:7" ht="13.9" thickBot="1" x14ac:dyDescent="0.4">
      <c r="B194" s="37" t="s">
        <v>46</v>
      </c>
      <c r="C194" s="73" t="s">
        <v>35</v>
      </c>
      <c r="D194" s="74"/>
      <c r="E194" s="75"/>
      <c r="F194" s="38" t="s">
        <v>47</v>
      </c>
      <c r="G194" s="39" t="s">
        <v>48</v>
      </c>
    </row>
    <row r="195" spans="2:7" x14ac:dyDescent="0.35">
      <c r="B195" s="26" t="s">
        <v>49</v>
      </c>
      <c r="C195" s="40"/>
      <c r="D195" s="41" t="s">
        <v>98</v>
      </c>
      <c r="E195" s="42"/>
      <c r="F195" s="35"/>
      <c r="G195" s="28"/>
    </row>
    <row r="196" spans="2:7" x14ac:dyDescent="0.35">
      <c r="B196" s="26"/>
      <c r="C196" s="26"/>
      <c r="D196" s="27"/>
      <c r="E196" s="28"/>
      <c r="F196" s="35"/>
      <c r="G196" s="28"/>
    </row>
    <row r="197" spans="2:7" x14ac:dyDescent="0.35">
      <c r="B197" s="26"/>
      <c r="C197" s="26" t="s">
        <v>99</v>
      </c>
      <c r="D197" s="27"/>
      <c r="E197" s="28"/>
      <c r="F197" s="35"/>
      <c r="G197" s="28"/>
    </row>
    <row r="198" spans="2:7" ht="13.9" thickBot="1" x14ac:dyDescent="0.4">
      <c r="B198" s="29"/>
      <c r="C198" s="29"/>
      <c r="D198" s="30"/>
      <c r="E198" s="31"/>
      <c r="F198" s="36"/>
      <c r="G198" s="31"/>
    </row>
    <row r="201" spans="2:7" x14ac:dyDescent="0.35">
      <c r="B201" s="43" t="s">
        <v>100</v>
      </c>
    </row>
    <row r="202" spans="2:7" ht="13.9" thickBot="1" x14ac:dyDescent="0.4"/>
    <row r="203" spans="2:7" ht="13.9" thickBot="1" x14ac:dyDescent="0.4">
      <c r="C203" s="37" t="s">
        <v>35</v>
      </c>
      <c r="D203" s="38" t="s">
        <v>72</v>
      </c>
      <c r="E203" s="39" t="s">
        <v>65</v>
      </c>
      <c r="F203" s="39" t="s">
        <v>66</v>
      </c>
    </row>
    <row r="204" spans="2:7" ht="13.9" thickBot="1" x14ac:dyDescent="0.4">
      <c r="C204" s="26" t="str">
        <f>+C189</f>
        <v xml:space="preserve">Vehículos </v>
      </c>
      <c r="D204" s="35">
        <f>+D189</f>
        <v>20000000</v>
      </c>
      <c r="E204" s="31">
        <v>5</v>
      </c>
      <c r="F204" s="31">
        <v>2000000</v>
      </c>
    </row>
    <row r="205" spans="2:7" ht="13.9" thickBot="1" x14ac:dyDescent="0.4">
      <c r="C205" s="26" t="str">
        <f>+C190</f>
        <v>Dep. Acumulada</v>
      </c>
      <c r="D205" s="35">
        <f>+D190</f>
        <v>-15000000</v>
      </c>
      <c r="E205" s="27"/>
      <c r="F205" s="27"/>
    </row>
    <row r="206" spans="2:7" ht="13.9" thickBot="1" x14ac:dyDescent="0.4">
      <c r="C206" s="32" t="s">
        <v>60</v>
      </c>
      <c r="D206" s="45">
        <f>SUM(D204:D205)</f>
        <v>5000000</v>
      </c>
      <c r="E206" s="27"/>
      <c r="F206" s="27"/>
    </row>
    <row r="208" spans="2:7" x14ac:dyDescent="0.35">
      <c r="C208" s="20" t="s">
        <v>67</v>
      </c>
      <c r="D208" s="22">
        <f>ROUND(+(D206-F204)/E204,0)</f>
        <v>600000</v>
      </c>
    </row>
    <row r="210" spans="2:7" ht="13.9" thickBot="1" x14ac:dyDescent="0.4"/>
    <row r="211" spans="2:7" ht="13.9" thickBot="1" x14ac:dyDescent="0.4">
      <c r="B211" s="37" t="s">
        <v>46</v>
      </c>
      <c r="C211" s="73" t="s">
        <v>35</v>
      </c>
      <c r="D211" s="74"/>
      <c r="E211" s="75"/>
      <c r="F211" s="38" t="s">
        <v>47</v>
      </c>
      <c r="G211" s="39" t="s">
        <v>48</v>
      </c>
    </row>
    <row r="212" spans="2:7" x14ac:dyDescent="0.35">
      <c r="B212" s="26" t="s">
        <v>55</v>
      </c>
      <c r="C212" s="40"/>
      <c r="D212" s="41" t="s">
        <v>102</v>
      </c>
      <c r="E212" s="42"/>
      <c r="F212" s="35"/>
      <c r="G212" s="28"/>
    </row>
    <row r="213" spans="2:7" x14ac:dyDescent="0.35">
      <c r="B213" s="26" t="s">
        <v>57</v>
      </c>
      <c r="C213" s="48" t="s">
        <v>68</v>
      </c>
      <c r="D213" s="41"/>
      <c r="E213" s="42"/>
      <c r="F213" s="35">
        <f>+D208</f>
        <v>600000</v>
      </c>
      <c r="G213" s="28"/>
    </row>
    <row r="214" spans="2:7" x14ac:dyDescent="0.35">
      <c r="B214" s="26" t="s">
        <v>62</v>
      </c>
      <c r="C214" s="26"/>
      <c r="D214" s="27" t="str">
        <f>+C205</f>
        <v>Dep. Acumulada</v>
      </c>
      <c r="E214" s="28"/>
      <c r="F214" s="35"/>
      <c r="G214" s="28">
        <f>+D208</f>
        <v>600000</v>
      </c>
    </row>
    <row r="215" spans="2:7" x14ac:dyDescent="0.35">
      <c r="B215" s="26"/>
      <c r="C215" s="26"/>
      <c r="D215" s="27"/>
      <c r="E215" s="28"/>
      <c r="F215" s="35"/>
      <c r="G215" s="28"/>
    </row>
    <row r="216" spans="2:7" x14ac:dyDescent="0.35">
      <c r="B216" s="26"/>
      <c r="C216" s="26" t="s">
        <v>101</v>
      </c>
      <c r="D216" s="27"/>
      <c r="E216" s="28"/>
      <c r="F216" s="35"/>
      <c r="G216" s="28"/>
    </row>
    <row r="217" spans="2:7" ht="13.9" thickBot="1" x14ac:dyDescent="0.4">
      <c r="B217" s="29"/>
      <c r="C217" s="29"/>
      <c r="D217" s="30"/>
      <c r="E217" s="31"/>
      <c r="F217" s="36"/>
      <c r="G217" s="31"/>
    </row>
  </sheetData>
  <mergeCells count="16">
    <mergeCell ref="C13:E13"/>
    <mergeCell ref="C26:E26"/>
    <mergeCell ref="C168:E168"/>
    <mergeCell ref="C194:E194"/>
    <mergeCell ref="C211:E211"/>
    <mergeCell ref="C43:E43"/>
    <mergeCell ref="C63:E63"/>
    <mergeCell ref="C79:E79"/>
    <mergeCell ref="C104:E104"/>
    <mergeCell ref="C121:E121"/>
    <mergeCell ref="C145:E145"/>
    <mergeCell ref="I3:M5"/>
    <mergeCell ref="O27:R27"/>
    <mergeCell ref="O28:R28"/>
    <mergeCell ref="O29:R29"/>
    <mergeCell ref="I37:M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Hoja1!OLE_LINK15</vt:lpstr>
      <vt:lpstr>Hoja1!OLE_LINK16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Andrés Filgueira</dc:creator>
  <cp:lastModifiedBy>Carlos Andrés Filgueira</cp:lastModifiedBy>
  <dcterms:created xsi:type="dcterms:W3CDTF">2025-05-06T14:42:13Z</dcterms:created>
  <dcterms:modified xsi:type="dcterms:W3CDTF">2025-05-08T20:50:49Z</dcterms:modified>
</cp:coreProperties>
</file>